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calcPr calcId="145621"/>
</workbook>
</file>

<file path=xl/calcChain.xml><?xml version="1.0" encoding="utf-8"?>
<calcChain xmlns="http://schemas.openxmlformats.org/spreadsheetml/2006/main">
  <c r="H30" i="2" l="1"/>
  <c r="F30" i="2"/>
  <c r="K29" i="2"/>
  <c r="I29" i="2"/>
  <c r="H29" i="2"/>
  <c r="G29" i="2"/>
  <c r="F29" i="2"/>
  <c r="N29" i="2" s="1"/>
  <c r="O29" i="2" s="1"/>
  <c r="K28" i="2"/>
  <c r="I28" i="2"/>
  <c r="H28" i="2"/>
  <c r="G28" i="2"/>
  <c r="F28" i="2"/>
  <c r="N28" i="2" s="1"/>
  <c r="O28" i="2" s="1"/>
  <c r="K27" i="2"/>
  <c r="I27" i="2"/>
  <c r="H27" i="2"/>
  <c r="G27" i="2"/>
  <c r="N27" i="2" s="1"/>
  <c r="O27" i="2" s="1"/>
  <c r="F27" i="2"/>
  <c r="K26" i="2"/>
  <c r="I26" i="2"/>
  <c r="H26" i="2"/>
  <c r="G26" i="2"/>
  <c r="F26" i="2"/>
  <c r="N26" i="2" s="1"/>
  <c r="O26" i="2" s="1"/>
  <c r="K25" i="2"/>
  <c r="I25" i="2"/>
  <c r="H25" i="2"/>
  <c r="G25" i="2"/>
  <c r="F25" i="2"/>
  <c r="N25" i="2" s="1"/>
  <c r="O25" i="2" s="1"/>
  <c r="K24" i="2"/>
  <c r="I24" i="2"/>
  <c r="H24" i="2"/>
  <c r="G24" i="2"/>
  <c r="F24" i="2"/>
  <c r="N24" i="2" s="1"/>
  <c r="O24" i="2" s="1"/>
  <c r="K23" i="2"/>
  <c r="I23" i="2"/>
  <c r="H23" i="2"/>
  <c r="G23" i="2"/>
  <c r="N23" i="2" s="1"/>
  <c r="O23" i="2" s="1"/>
  <c r="F23" i="2"/>
  <c r="K22" i="2"/>
  <c r="I22" i="2"/>
  <c r="H22" i="2"/>
  <c r="G22" i="2"/>
  <c r="F22" i="2"/>
  <c r="N22" i="2" s="1"/>
  <c r="O22" i="2" s="1"/>
  <c r="K21" i="2"/>
  <c r="I21" i="2"/>
  <c r="H21" i="2"/>
  <c r="G21" i="2"/>
  <c r="F21" i="2"/>
  <c r="N21" i="2" s="1"/>
  <c r="O21" i="2" s="1"/>
  <c r="K20" i="2"/>
  <c r="I20" i="2"/>
  <c r="H20" i="2"/>
  <c r="G20" i="2"/>
  <c r="F20" i="2"/>
  <c r="N20" i="2" s="1"/>
  <c r="O20" i="2" s="1"/>
  <c r="K19" i="2"/>
  <c r="I19" i="2"/>
  <c r="H19" i="2"/>
  <c r="G19" i="2"/>
  <c r="F19" i="2"/>
  <c r="N19" i="2" s="1"/>
  <c r="O19" i="2" s="1"/>
  <c r="K18" i="2"/>
  <c r="I18" i="2"/>
  <c r="H18" i="2"/>
  <c r="G18" i="2"/>
  <c r="F18" i="2"/>
  <c r="N18" i="2" s="1"/>
  <c r="O18" i="2" s="1"/>
  <c r="K17" i="2"/>
  <c r="I17" i="2"/>
  <c r="H17" i="2"/>
  <c r="G17" i="2"/>
  <c r="F17" i="2"/>
  <c r="N17" i="2" s="1"/>
  <c r="O17" i="2" s="1"/>
  <c r="K16" i="2"/>
  <c r="I16" i="2"/>
  <c r="H16" i="2"/>
  <c r="G16" i="2"/>
  <c r="F16" i="2"/>
  <c r="N16" i="2" s="1"/>
  <c r="O16" i="2" s="1"/>
  <c r="K15" i="2"/>
  <c r="I15" i="2"/>
  <c r="H15" i="2"/>
  <c r="G15" i="2"/>
  <c r="F15" i="2"/>
  <c r="N15" i="2" s="1"/>
  <c r="O15" i="2" s="1"/>
  <c r="K14" i="2"/>
  <c r="I14" i="2"/>
  <c r="H14" i="2"/>
  <c r="G14" i="2"/>
  <c r="F14" i="2"/>
  <c r="N14" i="2" s="1"/>
  <c r="O14" i="2" s="1"/>
  <c r="K13" i="2"/>
  <c r="I13" i="2"/>
  <c r="H13" i="2"/>
  <c r="G13" i="2"/>
  <c r="F13" i="2"/>
  <c r="N13" i="2" s="1"/>
  <c r="O13" i="2" s="1"/>
  <c r="K12" i="2"/>
  <c r="I12" i="2"/>
  <c r="H12" i="2"/>
  <c r="G12" i="2"/>
  <c r="F12" i="2"/>
  <c r="N12" i="2" s="1"/>
  <c r="O12" i="2" s="1"/>
  <c r="K11" i="2"/>
  <c r="I11" i="2"/>
  <c r="H11" i="2"/>
  <c r="G11" i="2"/>
  <c r="F11" i="2"/>
  <c r="N11" i="2" s="1"/>
  <c r="O11" i="2" s="1"/>
  <c r="K10" i="2"/>
  <c r="I10" i="2"/>
  <c r="H10" i="2"/>
  <c r="G10" i="2"/>
  <c r="F10" i="2"/>
  <c r="N10" i="2" s="1"/>
  <c r="O10" i="2" s="1"/>
  <c r="K9" i="2"/>
  <c r="I9" i="2"/>
  <c r="H9" i="2"/>
  <c r="G9" i="2"/>
  <c r="F9" i="2"/>
  <c r="N9" i="2" s="1"/>
  <c r="O9" i="2" s="1"/>
  <c r="K8" i="2"/>
  <c r="I8" i="2"/>
  <c r="H8" i="2"/>
  <c r="G8" i="2"/>
  <c r="F8" i="2"/>
  <c r="N8" i="2" s="1"/>
  <c r="O8" i="2" s="1"/>
  <c r="K7" i="2"/>
  <c r="I7" i="2"/>
  <c r="H7" i="2"/>
  <c r="G7" i="2"/>
  <c r="F7" i="2"/>
  <c r="N7" i="2" s="1"/>
  <c r="O7" i="2" s="1"/>
  <c r="K6" i="2"/>
  <c r="I6" i="2"/>
  <c r="H6" i="2"/>
  <c r="G6" i="2"/>
  <c r="F6" i="2"/>
  <c r="N6" i="2" s="1"/>
  <c r="O6" i="2" s="1"/>
  <c r="K5" i="2"/>
  <c r="I5" i="2"/>
  <c r="H5" i="2"/>
  <c r="G5" i="2"/>
  <c r="F5" i="2"/>
  <c r="N5" i="2" s="1"/>
  <c r="O5" i="2" s="1"/>
  <c r="K4" i="2"/>
  <c r="I4" i="2"/>
  <c r="H4" i="2"/>
  <c r="G4" i="2"/>
  <c r="F4" i="2"/>
  <c r="N4" i="2" s="1"/>
  <c r="O4" i="2" s="1"/>
  <c r="K31" i="1"/>
  <c r="I31" i="1"/>
  <c r="H31" i="1"/>
  <c r="G31" i="1"/>
  <c r="F31" i="1"/>
  <c r="N31" i="1" s="1"/>
  <c r="O31" i="1" s="1"/>
  <c r="K30" i="1"/>
  <c r="I30" i="1"/>
  <c r="H30" i="1"/>
  <c r="G30" i="1"/>
  <c r="N30" i="1" s="1"/>
  <c r="O30" i="1" s="1"/>
  <c r="F30" i="1"/>
  <c r="K29" i="1"/>
  <c r="I29" i="1"/>
  <c r="H29" i="1"/>
  <c r="G29" i="1"/>
  <c r="F29" i="1"/>
  <c r="N29" i="1" s="1"/>
  <c r="O29" i="1" s="1"/>
  <c r="K28" i="1"/>
  <c r="I28" i="1"/>
  <c r="H28" i="1"/>
  <c r="G28" i="1"/>
  <c r="N28" i="1" s="1"/>
  <c r="O28" i="1" s="1"/>
  <c r="F28" i="1"/>
  <c r="K27" i="1"/>
  <c r="I27" i="1"/>
  <c r="H27" i="1"/>
  <c r="G27" i="1"/>
  <c r="F27" i="1"/>
  <c r="N27" i="1" s="1"/>
  <c r="O27" i="1" s="1"/>
  <c r="K26" i="1"/>
  <c r="I26" i="1"/>
  <c r="H26" i="1"/>
  <c r="G26" i="1"/>
  <c r="N26" i="1" s="1"/>
  <c r="O26" i="1" s="1"/>
  <c r="F26" i="1"/>
  <c r="K25" i="1"/>
  <c r="I25" i="1"/>
  <c r="H25" i="1"/>
  <c r="G25" i="1"/>
  <c r="F25" i="1"/>
  <c r="N25" i="1" s="1"/>
  <c r="O25" i="1" s="1"/>
  <c r="K24" i="1"/>
  <c r="I24" i="1"/>
  <c r="H24" i="1"/>
  <c r="G24" i="1"/>
  <c r="N24" i="1" s="1"/>
  <c r="O24" i="1" s="1"/>
  <c r="F24" i="1"/>
  <c r="K23" i="1"/>
  <c r="I23" i="1"/>
  <c r="H23" i="1"/>
  <c r="G23" i="1"/>
  <c r="F23" i="1"/>
  <c r="N23" i="1" s="1"/>
  <c r="O23" i="1" s="1"/>
  <c r="K22" i="1"/>
  <c r="I22" i="1"/>
  <c r="H22" i="1"/>
  <c r="G22" i="1"/>
  <c r="N22" i="1" s="1"/>
  <c r="O22" i="1" s="1"/>
  <c r="F22" i="1"/>
  <c r="K21" i="1"/>
  <c r="I21" i="1"/>
  <c r="H21" i="1"/>
  <c r="G21" i="1"/>
  <c r="F21" i="1"/>
  <c r="N21" i="1" s="1"/>
  <c r="O21" i="1" s="1"/>
  <c r="K20" i="1"/>
  <c r="I20" i="1"/>
  <c r="H20" i="1"/>
  <c r="G20" i="1"/>
  <c r="N20" i="1" s="1"/>
  <c r="O20" i="1" s="1"/>
  <c r="F20" i="1"/>
  <c r="K19" i="1"/>
  <c r="I19" i="1"/>
  <c r="H19" i="1"/>
  <c r="G19" i="1"/>
  <c r="F19" i="1"/>
  <c r="N19" i="1" s="1"/>
  <c r="O19" i="1" s="1"/>
  <c r="K18" i="1"/>
  <c r="I18" i="1"/>
  <c r="H18" i="1"/>
  <c r="G18" i="1"/>
  <c r="N18" i="1" s="1"/>
  <c r="O18" i="1" s="1"/>
  <c r="F18" i="1"/>
  <c r="K17" i="1"/>
  <c r="I17" i="1"/>
  <c r="H17" i="1"/>
  <c r="G17" i="1"/>
  <c r="F17" i="1"/>
  <c r="N17" i="1" s="1"/>
  <c r="O17" i="1" s="1"/>
  <c r="K16" i="1"/>
  <c r="I16" i="1"/>
  <c r="H16" i="1"/>
  <c r="G16" i="1"/>
  <c r="N16" i="1" s="1"/>
  <c r="O16" i="1" s="1"/>
  <c r="F16" i="1"/>
  <c r="K15" i="1"/>
  <c r="I15" i="1"/>
  <c r="H15" i="1"/>
  <c r="G15" i="1"/>
  <c r="F15" i="1"/>
  <c r="N15" i="1" s="1"/>
  <c r="O15" i="1" s="1"/>
  <c r="K14" i="1"/>
  <c r="I14" i="1"/>
  <c r="H14" i="1"/>
  <c r="G14" i="1"/>
  <c r="N14" i="1" s="1"/>
  <c r="O14" i="1" s="1"/>
  <c r="F14" i="1"/>
  <c r="K13" i="1"/>
  <c r="I13" i="1"/>
  <c r="H13" i="1"/>
  <c r="G13" i="1"/>
  <c r="F13" i="1"/>
  <c r="N13" i="1" s="1"/>
  <c r="O13" i="1" s="1"/>
  <c r="K12" i="1"/>
  <c r="I12" i="1"/>
  <c r="H12" i="1"/>
  <c r="G12" i="1"/>
  <c r="N12" i="1" s="1"/>
  <c r="O12" i="1" s="1"/>
  <c r="F12" i="1"/>
  <c r="K11" i="1"/>
  <c r="I11" i="1"/>
  <c r="H11" i="1"/>
  <c r="G11" i="1"/>
  <c r="F11" i="1"/>
  <c r="N11" i="1" s="1"/>
  <c r="O11" i="1" s="1"/>
  <c r="K10" i="1"/>
  <c r="I10" i="1"/>
  <c r="H10" i="1"/>
  <c r="G10" i="1"/>
  <c r="N10" i="1" s="1"/>
  <c r="O10" i="1" s="1"/>
  <c r="F10" i="1"/>
  <c r="K9" i="1"/>
  <c r="I9" i="1"/>
  <c r="H9" i="1"/>
  <c r="G9" i="1"/>
  <c r="F9" i="1"/>
  <c r="N9" i="1" s="1"/>
  <c r="O9" i="1" s="1"/>
  <c r="K8" i="1"/>
  <c r="I8" i="1"/>
  <c r="F8" i="1" s="1"/>
  <c r="N8" i="1" s="1"/>
  <c r="O8" i="1" s="1"/>
  <c r="H8" i="1"/>
  <c r="G8" i="1"/>
  <c r="K7" i="1"/>
  <c r="I7" i="1"/>
  <c r="H7" i="1"/>
  <c r="G7" i="1"/>
  <c r="F7" i="1"/>
  <c r="N7" i="1" s="1"/>
  <c r="O7" i="1" s="1"/>
  <c r="K6" i="1"/>
  <c r="I6" i="1"/>
  <c r="H6" i="1"/>
  <c r="G6" i="1"/>
  <c r="N6" i="1" s="1"/>
  <c r="O6" i="1" s="1"/>
  <c r="F6" i="1"/>
  <c r="K5" i="1"/>
  <c r="I5" i="1"/>
  <c r="H5" i="1"/>
  <c r="G5" i="1"/>
  <c r="F5" i="1"/>
  <c r="N5" i="1" s="1"/>
  <c r="O5" i="1" s="1"/>
  <c r="K4" i="1"/>
  <c r="I4" i="1"/>
  <c r="H4" i="1"/>
  <c r="G4" i="1"/>
  <c r="N4" i="1" s="1"/>
  <c r="O4" i="1" s="1"/>
  <c r="F4" i="1"/>
</calcChain>
</file>

<file path=xl/sharedStrings.xml><?xml version="1.0" encoding="utf-8"?>
<sst xmlns="http://schemas.openxmlformats.org/spreadsheetml/2006/main" count="174" uniqueCount="50">
  <si>
    <t>Отчет о финансово-хозяйственной деятельности ООО "Мегатех" за 1 КВАРТАЛ    2015 год.</t>
  </si>
  <si>
    <t>Адрес</t>
  </si>
  <si>
    <t>Общ.Площадь</t>
  </si>
  <si>
    <t>жилая площадь</t>
  </si>
  <si>
    <t>Предъявленно к (начислению) оплате жильцам</t>
  </si>
  <si>
    <t>Полученно за предъявленные услуги с дома, тыс.</t>
  </si>
  <si>
    <t>Расходы ЕРКЦ</t>
  </si>
  <si>
    <t>з/п + налоги</t>
  </si>
  <si>
    <t xml:space="preserve"> Гор.газ,  (0,08 коп)</t>
  </si>
  <si>
    <t>прочие расходы. В т.ч."КаМаз  бобкет</t>
  </si>
  <si>
    <t>Обслуживание счетчиков ЦО,ГВС</t>
  </si>
  <si>
    <t>услуги банка</t>
  </si>
  <si>
    <t>Текущий ремонт</t>
  </si>
  <si>
    <t>долг за жителями на 01.04.15г.</t>
  </si>
  <si>
    <t>Расход</t>
  </si>
  <si>
    <t>Остаток</t>
  </si>
  <si>
    <t>Кожевенная 8</t>
  </si>
  <si>
    <t>Кожевенная 10</t>
  </si>
  <si>
    <t>Комсомольская 145</t>
  </si>
  <si>
    <t>Комсомольская 147</t>
  </si>
  <si>
    <t>Комсомольская 149</t>
  </si>
  <si>
    <t>Комсомольская 151</t>
  </si>
  <si>
    <t>Маяковского 99</t>
  </si>
  <si>
    <t>Овражная 30</t>
  </si>
  <si>
    <t>Овражная 30 А</t>
  </si>
  <si>
    <t>Пушкина 102</t>
  </si>
  <si>
    <t>Степная 124</t>
  </si>
  <si>
    <t>Степная 126</t>
  </si>
  <si>
    <t>Степная 128</t>
  </si>
  <si>
    <t>Степная 173 А</t>
  </si>
  <si>
    <t>Степная 175</t>
  </si>
  <si>
    <t>Степная 177</t>
  </si>
  <si>
    <t>Тельмана 134</t>
  </si>
  <si>
    <t>Тельмана 136</t>
  </si>
  <si>
    <t>Ф.Энгельса пр-т 71</t>
  </si>
  <si>
    <t>Ф.Энгельса пр-т 12</t>
  </si>
  <si>
    <t>Ф.Энгельса пр-т 16</t>
  </si>
  <si>
    <t>Ф.Энгельса пр-т 10</t>
  </si>
  <si>
    <t>Ф.Энгельса пр-т 2</t>
  </si>
  <si>
    <t>Ф.Энгельса пр-т 20</t>
  </si>
  <si>
    <t>Ф.Энгельса пр-т 24</t>
  </si>
  <si>
    <t>Ф.Энгельса пр-т 4</t>
  </si>
  <si>
    <t>Одесская 75</t>
  </si>
  <si>
    <t>Колотилова 155</t>
  </si>
  <si>
    <t>ИТОГО</t>
  </si>
  <si>
    <t>Отчет о финансово-хозяйственной деятельности ООО "Мегатех" за 2 КВАРТАЛ    2015 год.</t>
  </si>
  <si>
    <t>Отчет о финансово-хозяйственной деятельности ООО "Мегатех" за 3 КВАРТАЛ    2015 год.</t>
  </si>
  <si>
    <t>долг за жителями на 01.10.15г.</t>
  </si>
  <si>
    <t>Отчет о финансово-хозяйственной деятельности ООО "Мегатех" за 4 КВАРТАЛ    2015 год.</t>
  </si>
  <si>
    <t>долг за жителями на 01.01.16г.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</si>
</sst>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164" fontId="0" fillId="0" borderId="1" xfId="0" applyNumberFormat="1" applyBorder="1"/>
    <xf numFmtId="1" fontId="3" fillId="0" borderId="1" xfId="1" applyNumberFormat="1" applyFont="1" applyBorder="1"/>
    <xf numFmtId="0" fontId="0" fillId="0" borderId="1" xfId="0" applyFill="1" applyBorder="1"/>
    <xf numFmtId="0" fontId="4" fillId="0" borderId="1" xfId="0" applyFont="1" applyFill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Fill="1" applyBorder="1"/>
    <xf numFmtId="0" fontId="5" fillId="0" borderId="1" xfId="0" applyFont="1" applyFill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/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Q8" sqref="Q8"/>
    </sheetView>
  </sheetViews>
  <sheetFormatPr defaultRowHeight="15" x14ac:dyDescent="0.25"/>
  <cols>
    <col min="1" max="1" width="18.5703125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72.7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x14ac:dyDescent="0.25">
      <c r="A4" s="4" t="s">
        <v>16</v>
      </c>
      <c r="B4" s="5">
        <v>5262.1</v>
      </c>
      <c r="C4" s="5">
        <v>4774.1000000000004</v>
      </c>
      <c r="D4" s="4">
        <v>90466</v>
      </c>
      <c r="E4" s="4">
        <v>80708</v>
      </c>
      <c r="F4" s="4">
        <f t="shared" ref="F4:F31" si="0">D4*3.54/100</f>
        <v>3202.4964</v>
      </c>
      <c r="G4" s="4">
        <f t="shared" ref="G4:G12" si="1">C4*14.58</f>
        <v>69606.378000000012</v>
      </c>
      <c r="H4" s="4">
        <f t="shared" ref="H4:H16" si="2">C4*0.08*3</f>
        <v>1145.7840000000001</v>
      </c>
      <c r="I4" s="4">
        <f t="shared" ref="I4:I31" si="3">C4*0.71</f>
        <v>3389.6109999999999</v>
      </c>
      <c r="J4" s="4">
        <v>286</v>
      </c>
      <c r="K4" s="4">
        <f t="shared" ref="K4:K31" si="4">C4*0.09</f>
        <v>429.66900000000004</v>
      </c>
      <c r="L4" s="4">
        <v>5742</v>
      </c>
      <c r="M4" s="4">
        <v>37550</v>
      </c>
      <c r="N4" s="4">
        <f t="shared" ref="N4:N10" si="5">F4+G4+H4+I4+J4+K4+L4</f>
        <v>83801.938400000014</v>
      </c>
      <c r="O4" s="4">
        <f t="shared" ref="O4:O31" si="6">E4-N4</f>
        <v>-3093.9384000000136</v>
      </c>
    </row>
    <row r="5" spans="1:15" x14ac:dyDescent="0.25">
      <c r="A5" s="6" t="s">
        <v>17</v>
      </c>
      <c r="B5" s="5">
        <v>9157.7000000000007</v>
      </c>
      <c r="C5" s="5">
        <v>7783.8</v>
      </c>
      <c r="D5" s="4">
        <v>209949.03</v>
      </c>
      <c r="E5" s="4">
        <v>201200</v>
      </c>
      <c r="F5" s="4">
        <f t="shared" si="0"/>
        <v>7432.1956620000001</v>
      </c>
      <c r="G5" s="4">
        <f t="shared" si="1"/>
        <v>113487.804</v>
      </c>
      <c r="H5" s="4">
        <f t="shared" si="2"/>
        <v>1868.1120000000001</v>
      </c>
      <c r="I5" s="4">
        <f t="shared" si="3"/>
        <v>5526.4979999999996</v>
      </c>
      <c r="J5" s="4">
        <v>3035</v>
      </c>
      <c r="K5" s="4">
        <f t="shared" si="4"/>
        <v>700.54200000000003</v>
      </c>
      <c r="L5" s="4">
        <v>2612</v>
      </c>
      <c r="M5" s="4">
        <v>95470</v>
      </c>
      <c r="N5" s="4">
        <f t="shared" si="5"/>
        <v>134662.15166199999</v>
      </c>
      <c r="O5" s="4">
        <f t="shared" si="6"/>
        <v>66537.848338000011</v>
      </c>
    </row>
    <row r="6" spans="1:15" x14ac:dyDescent="0.25">
      <c r="A6" s="4" t="s">
        <v>18</v>
      </c>
      <c r="B6" s="5">
        <v>3513.1</v>
      </c>
      <c r="C6" s="5">
        <v>2290</v>
      </c>
      <c r="D6" s="4">
        <v>44978</v>
      </c>
      <c r="E6" s="4">
        <v>50947</v>
      </c>
      <c r="F6" s="4">
        <f>D6*3.54/100+B6*0.01</f>
        <v>1627.3522</v>
      </c>
      <c r="G6" s="4">
        <f t="shared" si="1"/>
        <v>33388.199999999997</v>
      </c>
      <c r="H6" s="4">
        <f t="shared" si="2"/>
        <v>549.6</v>
      </c>
      <c r="I6" s="4">
        <f t="shared" si="3"/>
        <v>1625.8999999999999</v>
      </c>
      <c r="J6" s="4">
        <v>2310</v>
      </c>
      <c r="K6" s="4">
        <f t="shared" si="4"/>
        <v>206.1</v>
      </c>
      <c r="L6" s="4">
        <v>1933</v>
      </c>
      <c r="M6" s="4">
        <v>22648</v>
      </c>
      <c r="N6" s="4">
        <f t="shared" si="5"/>
        <v>41640.152199999997</v>
      </c>
      <c r="O6" s="4">
        <f t="shared" si="6"/>
        <v>9306.8478000000032</v>
      </c>
    </row>
    <row r="7" spans="1:15" x14ac:dyDescent="0.25">
      <c r="A7" s="4" t="s">
        <v>19</v>
      </c>
      <c r="B7" s="5">
        <v>15159.8</v>
      </c>
      <c r="C7" s="5">
        <v>13569</v>
      </c>
      <c r="D7" s="4">
        <v>376784</v>
      </c>
      <c r="E7" s="4">
        <v>341850</v>
      </c>
      <c r="F7" s="4">
        <f t="shared" si="0"/>
        <v>13338.153600000001</v>
      </c>
      <c r="G7" s="4">
        <f t="shared" si="1"/>
        <v>197836.02</v>
      </c>
      <c r="H7" s="4">
        <f t="shared" si="2"/>
        <v>3256.56</v>
      </c>
      <c r="I7" s="4">
        <f t="shared" si="3"/>
        <v>9633.99</v>
      </c>
      <c r="J7" s="4">
        <v>14242</v>
      </c>
      <c r="K7" s="4">
        <f t="shared" si="4"/>
        <v>1221.21</v>
      </c>
      <c r="L7" s="4">
        <v>31840</v>
      </c>
      <c r="M7" s="4">
        <v>191712.9</v>
      </c>
      <c r="N7" s="4">
        <f t="shared" si="5"/>
        <v>271367.93359999999</v>
      </c>
      <c r="O7" s="4">
        <f t="shared" si="6"/>
        <v>70482.066400000011</v>
      </c>
    </row>
    <row r="8" spans="1:15" x14ac:dyDescent="0.25">
      <c r="A8" s="4" t="s">
        <v>20</v>
      </c>
      <c r="B8" s="5">
        <v>8685.7000000000007</v>
      </c>
      <c r="C8" s="5">
        <v>7685.3</v>
      </c>
      <c r="D8" s="4">
        <v>214994</v>
      </c>
      <c r="E8" s="4">
        <v>204190</v>
      </c>
      <c r="F8" s="7">
        <f>D8*3.54/100+I8*0.01</f>
        <v>7665.3532299999997</v>
      </c>
      <c r="G8" s="4">
        <f t="shared" si="1"/>
        <v>112051.674</v>
      </c>
      <c r="H8" s="4">
        <f t="shared" si="2"/>
        <v>1844.4720000000002</v>
      </c>
      <c r="I8" s="4">
        <f t="shared" si="3"/>
        <v>5456.5630000000001</v>
      </c>
      <c r="J8" s="4">
        <v>2996</v>
      </c>
      <c r="K8" s="4">
        <f t="shared" si="4"/>
        <v>691.67700000000002</v>
      </c>
      <c r="L8" s="4">
        <v>15493</v>
      </c>
      <c r="M8" s="4">
        <v>105285</v>
      </c>
      <c r="N8" s="4">
        <f t="shared" si="5"/>
        <v>146198.73922999998</v>
      </c>
      <c r="O8" s="7">
        <f t="shared" si="6"/>
        <v>57991.260770000023</v>
      </c>
    </row>
    <row r="9" spans="1:15" x14ac:dyDescent="0.25">
      <c r="A9" s="4" t="s">
        <v>21</v>
      </c>
      <c r="B9" s="5">
        <v>5345.1</v>
      </c>
      <c r="C9" s="5">
        <v>4444.8</v>
      </c>
      <c r="D9" s="4">
        <v>84903</v>
      </c>
      <c r="E9" s="4">
        <v>79557</v>
      </c>
      <c r="F9" s="7">
        <f t="shared" si="0"/>
        <v>3005.5661999999998</v>
      </c>
      <c r="G9" s="4">
        <f t="shared" si="1"/>
        <v>64805.184000000001</v>
      </c>
      <c r="H9" s="4">
        <f t="shared" si="2"/>
        <v>1066.752</v>
      </c>
      <c r="I9" s="4">
        <f t="shared" si="3"/>
        <v>3155.808</v>
      </c>
      <c r="J9" s="4">
        <v>3078</v>
      </c>
      <c r="K9" s="4">
        <f t="shared" si="4"/>
        <v>400.03199999999998</v>
      </c>
      <c r="L9" s="4">
        <v>12742</v>
      </c>
      <c r="M9" s="4">
        <v>79059.27</v>
      </c>
      <c r="N9" s="4">
        <f t="shared" si="5"/>
        <v>88253.342199999999</v>
      </c>
      <c r="O9" s="7">
        <f t="shared" si="6"/>
        <v>-8696.3421999999991</v>
      </c>
    </row>
    <row r="10" spans="1:15" x14ac:dyDescent="0.25">
      <c r="A10" s="4" t="s">
        <v>22</v>
      </c>
      <c r="B10" s="5">
        <v>3112.6</v>
      </c>
      <c r="C10" s="5">
        <v>1971.69</v>
      </c>
      <c r="D10" s="4">
        <v>40069</v>
      </c>
      <c r="E10" s="4">
        <v>23897</v>
      </c>
      <c r="F10" s="7">
        <f t="shared" si="0"/>
        <v>1418.4426000000001</v>
      </c>
      <c r="G10" s="4">
        <f t="shared" si="1"/>
        <v>28747.2402</v>
      </c>
      <c r="H10" s="4">
        <f t="shared" si="2"/>
        <v>473.20560000000006</v>
      </c>
      <c r="I10" s="4">
        <f t="shared" si="3"/>
        <v>1399.8998999999999</v>
      </c>
      <c r="J10" s="4">
        <v>4741</v>
      </c>
      <c r="K10" s="4">
        <f t="shared" si="4"/>
        <v>177.4521</v>
      </c>
      <c r="L10" s="4">
        <v>2313</v>
      </c>
      <c r="M10" s="4">
        <v>26098</v>
      </c>
      <c r="N10" s="4">
        <f t="shared" si="5"/>
        <v>39270.240400000002</v>
      </c>
      <c r="O10" s="7">
        <f t="shared" si="6"/>
        <v>-15373.240400000002</v>
      </c>
    </row>
    <row r="11" spans="1:15" x14ac:dyDescent="0.25">
      <c r="A11" s="4" t="s">
        <v>23</v>
      </c>
      <c r="B11" s="5"/>
      <c r="C11" s="5">
        <v>384</v>
      </c>
      <c r="D11" s="4">
        <v>5267</v>
      </c>
      <c r="E11" s="4">
        <v>4503</v>
      </c>
      <c r="F11" s="7">
        <f t="shared" si="0"/>
        <v>186.45179999999999</v>
      </c>
      <c r="G11" s="4">
        <f t="shared" si="1"/>
        <v>5598.72</v>
      </c>
      <c r="H11" s="4">
        <f t="shared" si="2"/>
        <v>92.16</v>
      </c>
      <c r="I11" s="4">
        <f t="shared" si="3"/>
        <v>272.64</v>
      </c>
      <c r="J11" s="4">
        <v>0</v>
      </c>
      <c r="K11" s="4">
        <f t="shared" si="4"/>
        <v>34.56</v>
      </c>
      <c r="L11" s="4"/>
      <c r="M11" s="4">
        <v>2034.7</v>
      </c>
      <c r="N11" s="4">
        <f>F11+G11+H11+I11+K11</f>
        <v>6184.5318000000007</v>
      </c>
      <c r="O11" s="7">
        <f t="shared" si="6"/>
        <v>-1681.5318000000007</v>
      </c>
    </row>
    <row r="12" spans="1:15" x14ac:dyDescent="0.25">
      <c r="A12" s="4" t="s">
        <v>24</v>
      </c>
      <c r="B12" s="5"/>
      <c r="C12" s="5">
        <v>371</v>
      </c>
      <c r="D12" s="4">
        <v>5097.6000000000004</v>
      </c>
      <c r="E12" s="4">
        <v>4033</v>
      </c>
      <c r="F12" s="7">
        <f t="shared" si="0"/>
        <v>180.45504</v>
      </c>
      <c r="G12" s="4">
        <f t="shared" si="1"/>
        <v>5409.18</v>
      </c>
      <c r="H12" s="4">
        <f t="shared" si="2"/>
        <v>89.039999999999992</v>
      </c>
      <c r="I12" s="4">
        <f t="shared" si="3"/>
        <v>263.40999999999997</v>
      </c>
      <c r="J12" s="4">
        <v>0</v>
      </c>
      <c r="K12" s="4">
        <f t="shared" si="4"/>
        <v>33.39</v>
      </c>
      <c r="L12" s="4"/>
      <c r="M12" s="4">
        <v>2461</v>
      </c>
      <c r="N12" s="4">
        <f>F12+G12+H12+I12+K12</f>
        <v>5975.4750400000003</v>
      </c>
      <c r="O12" s="7">
        <f t="shared" si="6"/>
        <v>-1942.4750400000003</v>
      </c>
    </row>
    <row r="13" spans="1:15" x14ac:dyDescent="0.25">
      <c r="A13" s="7" t="s">
        <v>25</v>
      </c>
      <c r="B13" s="5">
        <v>1450.6</v>
      </c>
      <c r="C13" s="5">
        <v>1220.2</v>
      </c>
      <c r="D13" s="4">
        <v>33471</v>
      </c>
      <c r="E13" s="4">
        <v>26103</v>
      </c>
      <c r="F13" s="7">
        <f t="shared" si="0"/>
        <v>1184.8733999999999</v>
      </c>
      <c r="G13" s="4">
        <f>B13*14.58</f>
        <v>21149.748</v>
      </c>
      <c r="H13" s="4">
        <f t="shared" si="2"/>
        <v>292.84800000000001</v>
      </c>
      <c r="I13" s="4">
        <f t="shared" si="3"/>
        <v>866.34199999999998</v>
      </c>
      <c r="J13" s="4">
        <v>0</v>
      </c>
      <c r="K13" s="4">
        <f t="shared" si="4"/>
        <v>109.818</v>
      </c>
      <c r="L13" s="4">
        <v>739</v>
      </c>
      <c r="M13" s="4">
        <v>32835</v>
      </c>
      <c r="N13" s="4">
        <f>F13+G13+H13+I13+K13+L13</f>
        <v>24342.629400000002</v>
      </c>
      <c r="O13" s="7">
        <f t="shared" si="6"/>
        <v>1760.3705999999984</v>
      </c>
    </row>
    <row r="14" spans="1:15" x14ac:dyDescent="0.25">
      <c r="A14" s="4" t="s">
        <v>26</v>
      </c>
      <c r="B14" s="5">
        <v>12046.3</v>
      </c>
      <c r="C14" s="5">
        <v>7499.6</v>
      </c>
      <c r="D14" s="4">
        <v>208434</v>
      </c>
      <c r="E14" s="4">
        <v>190398</v>
      </c>
      <c r="F14" s="7">
        <f t="shared" si="0"/>
        <v>7378.5635999999995</v>
      </c>
      <c r="G14" s="4">
        <f t="shared" ref="G14:G31" si="7">C14*14.58</f>
        <v>109344.16800000001</v>
      </c>
      <c r="H14" s="4">
        <f t="shared" si="2"/>
        <v>1799.9040000000002</v>
      </c>
      <c r="I14" s="4">
        <f t="shared" si="3"/>
        <v>5324.7160000000003</v>
      </c>
      <c r="J14" s="4">
        <v>7879</v>
      </c>
      <c r="K14" s="4">
        <f t="shared" si="4"/>
        <v>674.96400000000006</v>
      </c>
      <c r="L14" s="4">
        <v>5384</v>
      </c>
      <c r="M14" s="4">
        <v>97479</v>
      </c>
      <c r="N14" s="4">
        <f t="shared" ref="N14:N27" si="8">F14+G14+H14+I14+J14+K14+L14</f>
        <v>137785.3156</v>
      </c>
      <c r="O14" s="7">
        <f t="shared" si="6"/>
        <v>52612.684399999998</v>
      </c>
    </row>
    <row r="15" spans="1:15" x14ac:dyDescent="0.25">
      <c r="A15" s="4" t="s">
        <v>27</v>
      </c>
      <c r="B15" s="5">
        <v>13017.4</v>
      </c>
      <c r="C15" s="5">
        <v>11554</v>
      </c>
      <c r="D15" s="4">
        <v>219044.7</v>
      </c>
      <c r="E15" s="4">
        <v>187661.5</v>
      </c>
      <c r="F15" s="7">
        <f>D15*3.54/100+B15*0.01</f>
        <v>7884.3563800000002</v>
      </c>
      <c r="G15" s="4">
        <f t="shared" si="7"/>
        <v>168457.32</v>
      </c>
      <c r="H15" s="4">
        <f t="shared" si="2"/>
        <v>2772.96</v>
      </c>
      <c r="I15" s="4">
        <f t="shared" si="3"/>
        <v>8203.34</v>
      </c>
      <c r="J15" s="4">
        <v>8292</v>
      </c>
      <c r="K15" s="4">
        <f t="shared" si="4"/>
        <v>1039.8599999999999</v>
      </c>
      <c r="L15" s="4">
        <v>3363</v>
      </c>
      <c r="M15" s="4">
        <v>97690</v>
      </c>
      <c r="N15" s="4">
        <f t="shared" si="8"/>
        <v>200012.83637999999</v>
      </c>
      <c r="O15" s="7">
        <f t="shared" si="6"/>
        <v>-12351.336379999993</v>
      </c>
    </row>
    <row r="16" spans="1:15" x14ac:dyDescent="0.25">
      <c r="A16" s="4" t="s">
        <v>28</v>
      </c>
      <c r="B16" s="5">
        <v>2462.8000000000002</v>
      </c>
      <c r="C16" s="5">
        <v>1847.4</v>
      </c>
      <c r="D16" s="4">
        <v>36743</v>
      </c>
      <c r="E16" s="4">
        <v>26968</v>
      </c>
      <c r="F16" s="7">
        <f t="shared" si="0"/>
        <v>1300.7021999999999</v>
      </c>
      <c r="G16" s="4">
        <f t="shared" si="7"/>
        <v>26935.092000000001</v>
      </c>
      <c r="H16" s="4">
        <f t="shared" si="2"/>
        <v>443.37599999999998</v>
      </c>
      <c r="I16" s="4">
        <f t="shared" si="3"/>
        <v>1311.654</v>
      </c>
      <c r="J16" s="4">
        <v>4545</v>
      </c>
      <c r="K16" s="4">
        <f t="shared" si="4"/>
        <v>166.26599999999999</v>
      </c>
      <c r="L16" s="4">
        <v>5700</v>
      </c>
      <c r="M16" s="4">
        <v>20829</v>
      </c>
      <c r="N16" s="4">
        <f t="shared" si="8"/>
        <v>40402.090200000006</v>
      </c>
      <c r="O16" s="7">
        <f t="shared" si="6"/>
        <v>-13434.090200000006</v>
      </c>
    </row>
    <row r="17" spans="1:15" x14ac:dyDescent="0.25">
      <c r="A17" s="4" t="s">
        <v>29</v>
      </c>
      <c r="B17" s="5">
        <v>6861.6</v>
      </c>
      <c r="C17" s="5">
        <v>4454.3999999999996</v>
      </c>
      <c r="D17" s="4">
        <v>94339</v>
      </c>
      <c r="E17" s="4">
        <v>95072</v>
      </c>
      <c r="F17" s="7">
        <f t="shared" si="0"/>
        <v>3339.6005999999998</v>
      </c>
      <c r="G17" s="4">
        <f t="shared" si="7"/>
        <v>64945.151999999995</v>
      </c>
      <c r="H17" s="4">
        <f>4454.4*0.08*3</f>
        <v>1069.056</v>
      </c>
      <c r="I17" s="4">
        <f t="shared" si="3"/>
        <v>3162.6239999999998</v>
      </c>
      <c r="J17" s="4">
        <v>3405</v>
      </c>
      <c r="K17" s="4">
        <f t="shared" si="4"/>
        <v>400.89599999999996</v>
      </c>
      <c r="L17" s="4">
        <v>48060</v>
      </c>
      <c r="M17" s="4">
        <v>91881</v>
      </c>
      <c r="N17" s="4">
        <f t="shared" si="8"/>
        <v>124382.32859999998</v>
      </c>
      <c r="O17" s="7">
        <f t="shared" si="6"/>
        <v>-29310.328599999979</v>
      </c>
    </row>
    <row r="18" spans="1:15" x14ac:dyDescent="0.25">
      <c r="A18" s="4" t="s">
        <v>30</v>
      </c>
      <c r="B18" s="5">
        <v>4882.3</v>
      </c>
      <c r="C18" s="5">
        <v>4397.5</v>
      </c>
      <c r="D18" s="4">
        <v>106109</v>
      </c>
      <c r="E18" s="4">
        <v>95131</v>
      </c>
      <c r="F18" s="7">
        <f>D18*3.54/100+B18*0.01</f>
        <v>3805.0815999999995</v>
      </c>
      <c r="G18" s="4">
        <f t="shared" si="7"/>
        <v>64115.55</v>
      </c>
      <c r="H18" s="4">
        <f t="shared" ref="H18:H31" si="9">C18*0.08*3</f>
        <v>1055.4000000000001</v>
      </c>
      <c r="I18" s="4">
        <f t="shared" si="3"/>
        <v>3122.2249999999999</v>
      </c>
      <c r="J18" s="4">
        <v>3031</v>
      </c>
      <c r="K18" s="4">
        <f t="shared" si="4"/>
        <v>395.77499999999998</v>
      </c>
      <c r="L18" s="4">
        <v>1065</v>
      </c>
      <c r="M18" s="4">
        <v>80027</v>
      </c>
      <c r="N18" s="4">
        <f t="shared" si="8"/>
        <v>76590.031600000002</v>
      </c>
      <c r="O18" s="7">
        <f t="shared" si="6"/>
        <v>18540.968399999998</v>
      </c>
    </row>
    <row r="19" spans="1:15" x14ac:dyDescent="0.25">
      <c r="A19" s="4" t="s">
        <v>31</v>
      </c>
      <c r="B19" s="5">
        <v>7758.1</v>
      </c>
      <c r="C19" s="5">
        <v>5941.5</v>
      </c>
      <c r="D19" s="4">
        <v>111450</v>
      </c>
      <c r="E19" s="4">
        <v>95499</v>
      </c>
      <c r="F19" s="7">
        <f t="shared" si="0"/>
        <v>3945.33</v>
      </c>
      <c r="G19" s="4">
        <f t="shared" si="7"/>
        <v>86627.07</v>
      </c>
      <c r="H19" s="4">
        <f t="shared" si="9"/>
        <v>1425.96</v>
      </c>
      <c r="I19" s="4">
        <f t="shared" si="3"/>
        <v>4218.4650000000001</v>
      </c>
      <c r="J19" s="4">
        <v>4115</v>
      </c>
      <c r="K19" s="4">
        <f t="shared" si="4"/>
        <v>534.73500000000001</v>
      </c>
      <c r="L19" s="4">
        <v>2103</v>
      </c>
      <c r="M19" s="4">
        <v>52653</v>
      </c>
      <c r="N19" s="4">
        <f t="shared" si="8"/>
        <v>102969.56000000001</v>
      </c>
      <c r="O19" s="7">
        <f t="shared" si="6"/>
        <v>-7470.5600000000122</v>
      </c>
    </row>
    <row r="20" spans="1:15" x14ac:dyDescent="0.25">
      <c r="A20" s="4" t="s">
        <v>32</v>
      </c>
      <c r="B20" s="5">
        <v>7947.8</v>
      </c>
      <c r="C20" s="5">
        <v>6992.62</v>
      </c>
      <c r="D20" s="4">
        <v>131791</v>
      </c>
      <c r="E20" s="4">
        <v>96685</v>
      </c>
      <c r="F20" s="7">
        <f t="shared" si="0"/>
        <v>4665.4013999999997</v>
      </c>
      <c r="G20" s="4">
        <f t="shared" si="7"/>
        <v>101952.3996</v>
      </c>
      <c r="H20" s="4">
        <f t="shared" si="9"/>
        <v>1678.2287999999999</v>
      </c>
      <c r="I20" s="4">
        <f t="shared" si="3"/>
        <v>4964.7601999999997</v>
      </c>
      <c r="J20" s="4">
        <v>2745</v>
      </c>
      <c r="K20" s="4">
        <f t="shared" si="4"/>
        <v>629.33579999999995</v>
      </c>
      <c r="L20" s="4">
        <v>532</v>
      </c>
      <c r="M20" s="4">
        <v>61176</v>
      </c>
      <c r="N20" s="4">
        <f t="shared" si="8"/>
        <v>117167.12580000001</v>
      </c>
      <c r="O20" s="7">
        <f t="shared" si="6"/>
        <v>-20482.125800000009</v>
      </c>
    </row>
    <row r="21" spans="1:15" x14ac:dyDescent="0.25">
      <c r="A21" s="4" t="s">
        <v>33</v>
      </c>
      <c r="B21" s="5">
        <v>4584.8999999999996</v>
      </c>
      <c r="C21" s="5">
        <v>3959.9</v>
      </c>
      <c r="D21" s="4">
        <v>96035</v>
      </c>
      <c r="E21" s="4">
        <v>88049</v>
      </c>
      <c r="F21" s="7">
        <f t="shared" si="0"/>
        <v>3399.6390000000001</v>
      </c>
      <c r="G21" s="4">
        <f t="shared" si="7"/>
        <v>57735.342000000004</v>
      </c>
      <c r="H21" s="4">
        <f t="shared" si="9"/>
        <v>950.37600000000009</v>
      </c>
      <c r="I21" s="4">
        <f t="shared" si="3"/>
        <v>2811.529</v>
      </c>
      <c r="J21" s="4">
        <v>4274</v>
      </c>
      <c r="K21" s="4">
        <f t="shared" si="4"/>
        <v>356.39100000000002</v>
      </c>
      <c r="L21" s="4">
        <v>5182</v>
      </c>
      <c r="M21" s="4">
        <v>60648</v>
      </c>
      <c r="N21" s="4">
        <f t="shared" si="8"/>
        <v>74709.277000000002</v>
      </c>
      <c r="O21" s="7">
        <f t="shared" si="6"/>
        <v>13339.722999999998</v>
      </c>
    </row>
    <row r="22" spans="1:15" x14ac:dyDescent="0.25">
      <c r="A22" s="4" t="s">
        <v>34</v>
      </c>
      <c r="B22" s="5">
        <v>15035.3</v>
      </c>
      <c r="C22" s="5">
        <v>12064.1</v>
      </c>
      <c r="D22" s="4">
        <v>250836</v>
      </c>
      <c r="E22" s="4">
        <v>198560</v>
      </c>
      <c r="F22" s="7">
        <f t="shared" si="0"/>
        <v>8879.5944</v>
      </c>
      <c r="G22" s="4">
        <f t="shared" si="7"/>
        <v>175894.57800000001</v>
      </c>
      <c r="H22" s="4">
        <f t="shared" si="9"/>
        <v>2895.384</v>
      </c>
      <c r="I22" s="4">
        <f t="shared" si="3"/>
        <v>8565.5110000000004</v>
      </c>
      <c r="J22" s="4">
        <v>8722</v>
      </c>
      <c r="K22" s="4">
        <f t="shared" si="4"/>
        <v>1085.769</v>
      </c>
      <c r="L22" s="4">
        <v>7168</v>
      </c>
      <c r="M22" s="4">
        <v>126671</v>
      </c>
      <c r="N22" s="4">
        <f t="shared" si="8"/>
        <v>213210.8364</v>
      </c>
      <c r="O22" s="7">
        <f t="shared" si="6"/>
        <v>-14650.8364</v>
      </c>
    </row>
    <row r="23" spans="1:15" x14ac:dyDescent="0.25">
      <c r="A23" s="4" t="s">
        <v>35</v>
      </c>
      <c r="B23" s="5">
        <v>3648.6</v>
      </c>
      <c r="C23" s="5">
        <v>3295.6</v>
      </c>
      <c r="D23" s="4">
        <v>64679</v>
      </c>
      <c r="E23" s="4">
        <v>57700</v>
      </c>
      <c r="F23" s="7">
        <f t="shared" si="0"/>
        <v>2289.6365999999998</v>
      </c>
      <c r="G23" s="4">
        <f t="shared" si="7"/>
        <v>48049.847999999998</v>
      </c>
      <c r="H23" s="4">
        <f t="shared" si="9"/>
        <v>790.94400000000007</v>
      </c>
      <c r="I23" s="4">
        <f t="shared" si="3"/>
        <v>2339.8759999999997</v>
      </c>
      <c r="J23" s="4">
        <v>3557</v>
      </c>
      <c r="K23" s="4">
        <f t="shared" si="4"/>
        <v>296.60399999999998</v>
      </c>
      <c r="L23" s="4">
        <v>2314</v>
      </c>
      <c r="M23" s="4">
        <v>41036</v>
      </c>
      <c r="N23" s="4">
        <f t="shared" si="8"/>
        <v>59637.908599999995</v>
      </c>
      <c r="O23" s="7">
        <f t="shared" si="6"/>
        <v>-1937.9085999999952</v>
      </c>
    </row>
    <row r="24" spans="1:15" x14ac:dyDescent="0.25">
      <c r="A24" s="4" t="s">
        <v>36</v>
      </c>
      <c r="B24" s="5">
        <v>9495.9</v>
      </c>
      <c r="C24" s="5">
        <v>8332.09</v>
      </c>
      <c r="D24" s="4">
        <v>159118</v>
      </c>
      <c r="E24" s="4">
        <v>123927</v>
      </c>
      <c r="F24" s="7">
        <f>D24*3.54/100+B24*0.01</f>
        <v>5727.7361999999994</v>
      </c>
      <c r="G24" s="4">
        <f t="shared" si="7"/>
        <v>121481.8722</v>
      </c>
      <c r="H24" s="4">
        <f t="shared" si="9"/>
        <v>1999.7016000000003</v>
      </c>
      <c r="I24" s="4">
        <f t="shared" si="3"/>
        <v>5915.7838999999994</v>
      </c>
      <c r="J24" s="4">
        <v>3248</v>
      </c>
      <c r="K24" s="4">
        <f t="shared" si="4"/>
        <v>749.88810000000001</v>
      </c>
      <c r="L24" s="4">
        <v>10205</v>
      </c>
      <c r="M24" s="4">
        <v>82004</v>
      </c>
      <c r="N24" s="4">
        <f t="shared" si="8"/>
        <v>149327.98200000002</v>
      </c>
      <c r="O24" s="7">
        <f t="shared" si="6"/>
        <v>-25400.982000000018</v>
      </c>
    </row>
    <row r="25" spans="1:15" x14ac:dyDescent="0.25">
      <c r="A25" s="4" t="s">
        <v>37</v>
      </c>
      <c r="B25" s="5">
        <v>6898</v>
      </c>
      <c r="C25" s="5">
        <v>5792.7</v>
      </c>
      <c r="D25" s="4">
        <v>109117</v>
      </c>
      <c r="E25" s="4">
        <v>92298</v>
      </c>
      <c r="F25" s="7">
        <f>D25*3.54/100+B25*0.01</f>
        <v>3931.7217999999998</v>
      </c>
      <c r="G25" s="4">
        <f t="shared" si="7"/>
        <v>84457.565999999992</v>
      </c>
      <c r="H25" s="4">
        <f t="shared" si="9"/>
        <v>1390.248</v>
      </c>
      <c r="I25" s="4">
        <f t="shared" si="3"/>
        <v>4112.817</v>
      </c>
      <c r="J25" s="4">
        <v>4067</v>
      </c>
      <c r="K25" s="4">
        <f t="shared" si="4"/>
        <v>521.34299999999996</v>
      </c>
      <c r="L25" s="4">
        <v>3699</v>
      </c>
      <c r="M25" s="4">
        <v>53088</v>
      </c>
      <c r="N25" s="4">
        <f t="shared" si="8"/>
        <v>102179.69579999999</v>
      </c>
      <c r="O25" s="7">
        <f t="shared" si="6"/>
        <v>-9881.6957999999868</v>
      </c>
    </row>
    <row r="26" spans="1:15" x14ac:dyDescent="0.25">
      <c r="A26" s="4" t="s">
        <v>38</v>
      </c>
      <c r="B26" s="5">
        <v>16248.1</v>
      </c>
      <c r="C26" s="5">
        <v>11264.9</v>
      </c>
      <c r="D26" s="4">
        <v>214892</v>
      </c>
      <c r="E26" s="4">
        <v>202345</v>
      </c>
      <c r="F26" s="7">
        <f t="shared" si="0"/>
        <v>7607.1768000000002</v>
      </c>
      <c r="G26" s="4">
        <f t="shared" si="7"/>
        <v>164242.242</v>
      </c>
      <c r="H26" s="4">
        <f t="shared" si="9"/>
        <v>2703.576</v>
      </c>
      <c r="I26" s="4">
        <f t="shared" si="3"/>
        <v>7998.0789999999997</v>
      </c>
      <c r="J26" s="4">
        <v>11819</v>
      </c>
      <c r="K26" s="4">
        <f t="shared" si="4"/>
        <v>1013.8409999999999</v>
      </c>
      <c r="L26" s="4">
        <v>11006</v>
      </c>
      <c r="M26" s="4">
        <v>96456</v>
      </c>
      <c r="N26" s="4">
        <f t="shared" si="8"/>
        <v>206389.91479999997</v>
      </c>
      <c r="O26" s="7">
        <f t="shared" si="6"/>
        <v>-4044.9147999999695</v>
      </c>
    </row>
    <row r="27" spans="1:15" x14ac:dyDescent="0.25">
      <c r="A27" s="4" t="s">
        <v>39</v>
      </c>
      <c r="B27" s="5">
        <v>8182.1</v>
      </c>
      <c r="C27" s="5">
        <v>6073.2</v>
      </c>
      <c r="D27" s="4">
        <v>172178</v>
      </c>
      <c r="E27" s="4">
        <v>149248</v>
      </c>
      <c r="F27" s="7">
        <f>D27*3.54/100+B27*0.01</f>
        <v>6176.9222</v>
      </c>
      <c r="G27" s="4">
        <f t="shared" si="7"/>
        <v>88547.255999999994</v>
      </c>
      <c r="H27" s="4">
        <f t="shared" si="9"/>
        <v>1457.568</v>
      </c>
      <c r="I27" s="4">
        <f t="shared" si="3"/>
        <v>4311.9719999999998</v>
      </c>
      <c r="J27" s="4">
        <v>3829</v>
      </c>
      <c r="K27" s="4">
        <f t="shared" si="4"/>
        <v>546.58799999999997</v>
      </c>
      <c r="L27" s="4">
        <v>3536</v>
      </c>
      <c r="M27" s="4">
        <v>105952</v>
      </c>
      <c r="N27" s="4">
        <f t="shared" si="8"/>
        <v>108405.30619999999</v>
      </c>
      <c r="O27" s="7">
        <f t="shared" si="6"/>
        <v>40842.693800000008</v>
      </c>
    </row>
    <row r="28" spans="1:15" x14ac:dyDescent="0.25">
      <c r="A28" s="4" t="s">
        <v>40</v>
      </c>
      <c r="B28" s="5">
        <v>3191</v>
      </c>
      <c r="C28" s="5">
        <v>2317.3000000000002</v>
      </c>
      <c r="D28" s="4">
        <v>46647</v>
      </c>
      <c r="E28" s="4">
        <v>31771</v>
      </c>
      <c r="F28" s="7">
        <f t="shared" si="0"/>
        <v>1651.3038000000001</v>
      </c>
      <c r="G28" s="4">
        <f t="shared" si="7"/>
        <v>33786.234000000004</v>
      </c>
      <c r="H28" s="4">
        <f t="shared" si="9"/>
        <v>556.15200000000004</v>
      </c>
      <c r="I28" s="4">
        <f t="shared" si="3"/>
        <v>1645.2830000000001</v>
      </c>
      <c r="J28" s="4">
        <v>139</v>
      </c>
      <c r="K28" s="4">
        <f t="shared" si="4"/>
        <v>208.55700000000002</v>
      </c>
      <c r="L28" s="4"/>
      <c r="M28" s="4">
        <v>25171</v>
      </c>
      <c r="N28" s="4">
        <f>F28+G28+H28+I28+J28+K28</f>
        <v>37986.529800000011</v>
      </c>
      <c r="O28" s="7">
        <f t="shared" si="6"/>
        <v>-6215.5298000000112</v>
      </c>
    </row>
    <row r="29" spans="1:15" x14ac:dyDescent="0.25">
      <c r="A29" s="4" t="s">
        <v>41</v>
      </c>
      <c r="B29" s="5">
        <v>17585.5</v>
      </c>
      <c r="C29" s="5">
        <v>14830</v>
      </c>
      <c r="D29" s="4">
        <v>393667</v>
      </c>
      <c r="E29" s="4">
        <v>367536</v>
      </c>
      <c r="F29" s="7">
        <f>D29*3.54/100+B29*0.01</f>
        <v>14111.666799999999</v>
      </c>
      <c r="G29" s="4">
        <f t="shared" si="7"/>
        <v>216221.4</v>
      </c>
      <c r="H29" s="4">
        <f t="shared" si="9"/>
        <v>3559.2000000000003</v>
      </c>
      <c r="I29" s="4">
        <f t="shared" si="3"/>
        <v>10529.3</v>
      </c>
      <c r="J29" s="4">
        <v>5877</v>
      </c>
      <c r="K29" s="4">
        <f t="shared" si="4"/>
        <v>1334.7</v>
      </c>
      <c r="L29" s="4">
        <v>28926</v>
      </c>
      <c r="M29" s="4">
        <v>264976</v>
      </c>
      <c r="N29" s="4">
        <f>F29+G29+H29+I29+J29+K29+L29</f>
        <v>280559.26679999998</v>
      </c>
      <c r="O29" s="7">
        <f t="shared" si="6"/>
        <v>86976.733200000017</v>
      </c>
    </row>
    <row r="30" spans="1:15" x14ac:dyDescent="0.25">
      <c r="A30" s="4" t="s">
        <v>42</v>
      </c>
      <c r="B30" s="5">
        <v>6955.8</v>
      </c>
      <c r="C30" s="5">
        <v>5988.6</v>
      </c>
      <c r="D30" s="4">
        <v>113130</v>
      </c>
      <c r="E30" s="4">
        <v>82439</v>
      </c>
      <c r="F30" s="7">
        <f t="shared" si="0"/>
        <v>4004.8020000000001</v>
      </c>
      <c r="G30" s="4">
        <f t="shared" si="7"/>
        <v>87313.788</v>
      </c>
      <c r="H30" s="4">
        <f t="shared" si="9"/>
        <v>1437.2640000000001</v>
      </c>
      <c r="I30" s="4">
        <f t="shared" si="3"/>
        <v>4251.9059999999999</v>
      </c>
      <c r="J30" s="4">
        <v>3680</v>
      </c>
      <c r="K30" s="4">
        <f t="shared" si="4"/>
        <v>538.97400000000005</v>
      </c>
      <c r="L30" s="4"/>
      <c r="M30" s="4">
        <v>61757</v>
      </c>
      <c r="N30" s="4">
        <f>F30+G30+H30+I30+J30+K30</f>
        <v>101226.734</v>
      </c>
      <c r="O30" s="7">
        <f t="shared" si="6"/>
        <v>-18787.733999999997</v>
      </c>
    </row>
    <row r="31" spans="1:15" x14ac:dyDescent="0.25">
      <c r="A31" s="8" t="s">
        <v>43</v>
      </c>
      <c r="B31" s="9">
        <v>20104</v>
      </c>
      <c r="C31" s="10">
        <v>12920.9</v>
      </c>
      <c r="D31" s="4">
        <v>321501</v>
      </c>
      <c r="E31" s="4">
        <v>100254</v>
      </c>
      <c r="F31" s="7">
        <f t="shared" si="0"/>
        <v>11381.135400000001</v>
      </c>
      <c r="G31" s="4">
        <f t="shared" si="7"/>
        <v>188386.72200000001</v>
      </c>
      <c r="H31" s="4">
        <f t="shared" si="9"/>
        <v>3101.0160000000001</v>
      </c>
      <c r="I31" s="4">
        <f t="shared" si="3"/>
        <v>9173.8389999999999</v>
      </c>
      <c r="J31" s="4">
        <v>2054</v>
      </c>
      <c r="K31" s="4">
        <f t="shared" si="4"/>
        <v>1162.8809999999999</v>
      </c>
      <c r="L31" s="4">
        <v>3523</v>
      </c>
      <c r="M31" s="4">
        <v>220114</v>
      </c>
      <c r="N31" s="4">
        <f>F31+G31+H31+I31+J31+K31+L31</f>
        <v>218782.59340000001</v>
      </c>
      <c r="O31" s="7">
        <f t="shared" si="6"/>
        <v>-118528.59340000001</v>
      </c>
    </row>
    <row r="32" spans="1:15" x14ac:dyDescent="0.25">
      <c r="A32" s="11" t="s">
        <v>44</v>
      </c>
      <c r="B32" s="12">
        <v>218592.2</v>
      </c>
      <c r="C32" s="11">
        <v>174020.2</v>
      </c>
      <c r="D32" s="11">
        <v>3955689</v>
      </c>
      <c r="E32" s="11">
        <v>3298530</v>
      </c>
      <c r="F32" s="13">
        <v>140667</v>
      </c>
      <c r="G32" s="13">
        <v>2540573</v>
      </c>
      <c r="H32" s="11">
        <v>41765</v>
      </c>
      <c r="I32" s="11">
        <v>123554</v>
      </c>
      <c r="J32" s="11">
        <v>115966</v>
      </c>
      <c r="K32" s="11">
        <v>15662</v>
      </c>
      <c r="L32" s="11">
        <v>215180</v>
      </c>
      <c r="M32" s="11">
        <v>2234762</v>
      </c>
      <c r="N32" s="11">
        <v>3193422</v>
      </c>
      <c r="O32" s="11">
        <v>105107</v>
      </c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1">
    <mergeCell ref="A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R7" sqref="R7"/>
    </sheetView>
  </sheetViews>
  <sheetFormatPr defaultRowHeight="15" x14ac:dyDescent="0.25"/>
  <cols>
    <col min="1" max="1" width="19.5703125" customWidth="1"/>
    <col min="2" max="2" width="9.42578125" customWidth="1"/>
    <col min="4" max="4" width="8.140625" customWidth="1"/>
    <col min="5" max="5" width="8" customWidth="1"/>
    <col min="6" max="6" width="8.140625" customWidth="1"/>
    <col min="7" max="8" width="8" customWidth="1"/>
    <col min="9" max="9" width="8.5703125" customWidth="1"/>
    <col min="10" max="10" width="6.42578125" customWidth="1"/>
    <col min="11" max="11" width="9.42578125" customWidth="1"/>
    <col min="13" max="13" width="11.140625" customWidth="1"/>
    <col min="14" max="14" width="10" bestFit="1" customWidth="1"/>
    <col min="15" max="15" width="10.5703125" bestFit="1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84.7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x14ac:dyDescent="0.25">
      <c r="A4" s="4" t="s">
        <v>16</v>
      </c>
      <c r="B4" s="5">
        <v>5262.1</v>
      </c>
      <c r="C4" s="5">
        <v>4774.1000000000004</v>
      </c>
      <c r="D4" s="4">
        <v>90420</v>
      </c>
      <c r="E4" s="4">
        <v>82057</v>
      </c>
      <c r="F4" s="4">
        <f>D4*3.54/100</f>
        <v>3200.8679999999999</v>
      </c>
      <c r="G4" s="4">
        <f>C4*16.22</f>
        <v>77435.902000000002</v>
      </c>
      <c r="H4" s="4">
        <f>C4*0.08*3</f>
        <v>1145.7840000000001</v>
      </c>
      <c r="I4" s="4">
        <f>C4*3.02</f>
        <v>14417.782000000001</v>
      </c>
      <c r="J4" s="4">
        <v>286</v>
      </c>
      <c r="K4" s="4">
        <f>C4*0.07</f>
        <v>334.18700000000007</v>
      </c>
      <c r="L4" s="4">
        <v>72947</v>
      </c>
      <c r="M4" s="4">
        <v>36278</v>
      </c>
      <c r="N4" s="4">
        <f t="shared" ref="N4:N9" si="0">F4+G4+H4+I4+J4+K4+L4</f>
        <v>169767.52300000002</v>
      </c>
      <c r="O4" s="4">
        <f t="shared" ref="O4:O29" si="1">E4-N4</f>
        <v>-87710.523000000016</v>
      </c>
    </row>
    <row r="5" spans="1:15" x14ac:dyDescent="0.25">
      <c r="A5" s="6" t="s">
        <v>17</v>
      </c>
      <c r="B5" s="5">
        <v>9157.7000000000007</v>
      </c>
      <c r="C5" s="5">
        <v>7783.8</v>
      </c>
      <c r="D5" s="4">
        <v>209911</v>
      </c>
      <c r="E5" s="4">
        <v>187045</v>
      </c>
      <c r="F5" s="4">
        <f>D5*3.54/100</f>
        <v>7430.849400000001</v>
      </c>
      <c r="G5" s="4">
        <f>C5*16.22</f>
        <v>126253.23599999999</v>
      </c>
      <c r="H5" s="4">
        <f t="shared" ref="H5:H15" si="2">C5*0.08*3</f>
        <v>1868.1120000000001</v>
      </c>
      <c r="I5" s="4">
        <f>C5*3.02</f>
        <v>23507.076000000001</v>
      </c>
      <c r="J5" s="4">
        <v>3035</v>
      </c>
      <c r="K5" s="4">
        <f>C5*0.07</f>
        <v>544.8660000000001</v>
      </c>
      <c r="L5" s="4">
        <v>22495</v>
      </c>
      <c r="M5" s="4">
        <v>89033</v>
      </c>
      <c r="N5" s="4">
        <f t="shared" si="0"/>
        <v>185134.13939999999</v>
      </c>
      <c r="O5" s="4">
        <f t="shared" si="1"/>
        <v>1910.8606000000145</v>
      </c>
    </row>
    <row r="6" spans="1:15" x14ac:dyDescent="0.25">
      <c r="A6" s="4" t="s">
        <v>18</v>
      </c>
      <c r="B6" s="5">
        <v>3513.1</v>
      </c>
      <c r="C6" s="5">
        <v>2290</v>
      </c>
      <c r="D6" s="4">
        <v>44978</v>
      </c>
      <c r="E6" s="4">
        <v>37076</v>
      </c>
      <c r="F6" s="4">
        <f t="shared" ref="F6:F30" si="3">D6*3.54/100</f>
        <v>1592.2212</v>
      </c>
      <c r="G6" s="4">
        <f>C6*16.22</f>
        <v>37143.799999999996</v>
      </c>
      <c r="H6" s="4">
        <f t="shared" si="2"/>
        <v>549.6</v>
      </c>
      <c r="I6" s="4">
        <f>C6*3.02</f>
        <v>6915.8</v>
      </c>
      <c r="J6" s="4">
        <v>2310</v>
      </c>
      <c r="K6" s="4">
        <f>C6*0.07</f>
        <v>160.30000000000001</v>
      </c>
      <c r="L6" s="4">
        <v>3344</v>
      </c>
      <c r="M6" s="4">
        <v>21455</v>
      </c>
      <c r="N6" s="4">
        <f t="shared" si="0"/>
        <v>52015.7212</v>
      </c>
      <c r="O6" s="4">
        <f t="shared" si="1"/>
        <v>-14939.7212</v>
      </c>
    </row>
    <row r="7" spans="1:15" x14ac:dyDescent="0.25">
      <c r="A7" s="4" t="s">
        <v>20</v>
      </c>
      <c r="B7" s="5">
        <v>8685.7000000000007</v>
      </c>
      <c r="C7" s="5">
        <v>7685.3</v>
      </c>
      <c r="D7" s="4">
        <v>215406</v>
      </c>
      <c r="E7" s="4">
        <v>190175</v>
      </c>
      <c r="F7" s="4">
        <f t="shared" si="3"/>
        <v>7625.3724000000002</v>
      </c>
      <c r="G7" s="4">
        <f>C7*16.22</f>
        <v>124655.56599999999</v>
      </c>
      <c r="H7" s="4">
        <f t="shared" si="2"/>
        <v>1844.4720000000002</v>
      </c>
      <c r="I7" s="4">
        <f t="shared" ref="I7:I29" si="4">C7*3.02</f>
        <v>23209.606</v>
      </c>
      <c r="J7" s="4">
        <v>2996</v>
      </c>
      <c r="K7" s="4">
        <f t="shared" ref="K7:K29" si="5">C7*0.07</f>
        <v>537.97100000000012</v>
      </c>
      <c r="L7" s="4">
        <v>10114</v>
      </c>
      <c r="M7" s="4">
        <v>90216</v>
      </c>
      <c r="N7" s="4">
        <f t="shared" si="0"/>
        <v>170982.98739999998</v>
      </c>
      <c r="O7" s="4">
        <f t="shared" si="1"/>
        <v>19192.012600000016</v>
      </c>
    </row>
    <row r="8" spans="1:15" x14ac:dyDescent="0.25">
      <c r="A8" s="4" t="s">
        <v>21</v>
      </c>
      <c r="B8" s="5">
        <v>5345.1</v>
      </c>
      <c r="C8" s="5">
        <v>4444.8</v>
      </c>
      <c r="D8" s="4">
        <v>84897</v>
      </c>
      <c r="E8" s="4">
        <v>73019</v>
      </c>
      <c r="F8" s="4">
        <f t="shared" si="3"/>
        <v>3005.3537999999999</v>
      </c>
      <c r="G8" s="4">
        <f t="shared" ref="G8:G29" si="6">C8*16.22</f>
        <v>72094.656000000003</v>
      </c>
      <c r="H8" s="4">
        <f t="shared" si="2"/>
        <v>1066.752</v>
      </c>
      <c r="I8" s="4">
        <f t="shared" si="4"/>
        <v>13423.296</v>
      </c>
      <c r="J8" s="4">
        <v>3078</v>
      </c>
      <c r="K8" s="4">
        <f t="shared" si="5"/>
        <v>311.13600000000002</v>
      </c>
      <c r="L8" s="4">
        <v>6010</v>
      </c>
      <c r="M8" s="4">
        <v>39493</v>
      </c>
      <c r="N8" s="4">
        <f t="shared" si="0"/>
        <v>98989.193799999994</v>
      </c>
      <c r="O8" s="4">
        <f t="shared" si="1"/>
        <v>-25970.193799999994</v>
      </c>
    </row>
    <row r="9" spans="1:15" x14ac:dyDescent="0.25">
      <c r="A9" s="4" t="s">
        <v>22</v>
      </c>
      <c r="B9" s="5">
        <v>3112.6</v>
      </c>
      <c r="C9" s="5">
        <v>1971.69</v>
      </c>
      <c r="D9" s="4">
        <v>40069</v>
      </c>
      <c r="E9" s="4">
        <v>20178</v>
      </c>
      <c r="F9" s="4">
        <f t="shared" si="3"/>
        <v>1418.4426000000001</v>
      </c>
      <c r="G9" s="4">
        <f t="shared" si="6"/>
        <v>31980.811799999999</v>
      </c>
      <c r="H9" s="4">
        <f t="shared" si="2"/>
        <v>473.20560000000006</v>
      </c>
      <c r="I9" s="4">
        <f t="shared" si="4"/>
        <v>5954.5038000000004</v>
      </c>
      <c r="J9" s="4">
        <v>4741</v>
      </c>
      <c r="K9" s="4">
        <f t="shared" si="5"/>
        <v>138.01830000000001</v>
      </c>
      <c r="L9" s="4">
        <v>7887</v>
      </c>
      <c r="M9" s="4">
        <v>24653</v>
      </c>
      <c r="N9" s="4">
        <f t="shared" si="0"/>
        <v>52592.982100000001</v>
      </c>
      <c r="O9" s="4">
        <f t="shared" si="1"/>
        <v>-32414.982100000001</v>
      </c>
    </row>
    <row r="10" spans="1:15" x14ac:dyDescent="0.25">
      <c r="A10" s="4" t="s">
        <v>23</v>
      </c>
      <c r="B10" s="5"/>
      <c r="C10" s="5">
        <v>384</v>
      </c>
      <c r="D10" s="4">
        <v>5267</v>
      </c>
      <c r="E10" s="4">
        <v>4605</v>
      </c>
      <c r="F10" s="4">
        <f t="shared" si="3"/>
        <v>186.45179999999999</v>
      </c>
      <c r="G10" s="4">
        <f t="shared" si="6"/>
        <v>6228.48</v>
      </c>
      <c r="H10" s="4">
        <f t="shared" si="2"/>
        <v>92.16</v>
      </c>
      <c r="I10" s="4">
        <f t="shared" si="4"/>
        <v>1159.68</v>
      </c>
      <c r="J10" s="4">
        <v>0</v>
      </c>
      <c r="K10" s="4">
        <f t="shared" si="5"/>
        <v>26.880000000000003</v>
      </c>
      <c r="L10" s="4"/>
      <c r="M10" s="4">
        <v>2498</v>
      </c>
      <c r="N10" s="4">
        <f>F10+G10+H10+I10+K10</f>
        <v>7693.6517999999996</v>
      </c>
      <c r="O10" s="4">
        <f t="shared" si="1"/>
        <v>-3088.6517999999996</v>
      </c>
    </row>
    <row r="11" spans="1:15" x14ac:dyDescent="0.25">
      <c r="A11" s="4" t="s">
        <v>24</v>
      </c>
      <c r="B11" s="5"/>
      <c r="C11" s="5">
        <v>371</v>
      </c>
      <c r="D11" s="4">
        <v>5098</v>
      </c>
      <c r="E11" s="4">
        <v>3585</v>
      </c>
      <c r="F11" s="4">
        <f t="shared" si="3"/>
        <v>180.46920000000003</v>
      </c>
      <c r="G11" s="4">
        <f t="shared" si="6"/>
        <v>6017.62</v>
      </c>
      <c r="H11" s="4">
        <f t="shared" si="2"/>
        <v>89.039999999999992</v>
      </c>
      <c r="I11" s="4">
        <f t="shared" si="4"/>
        <v>1120.42</v>
      </c>
      <c r="J11" s="4">
        <v>0</v>
      </c>
      <c r="K11" s="4">
        <f t="shared" si="5"/>
        <v>25.970000000000002</v>
      </c>
      <c r="L11" s="4"/>
      <c r="M11" s="4">
        <v>2706</v>
      </c>
      <c r="N11" s="4">
        <f>F11+G11+H11+I11+K11</f>
        <v>7433.5192000000006</v>
      </c>
      <c r="O11" s="4">
        <f t="shared" si="1"/>
        <v>-3848.5192000000006</v>
      </c>
    </row>
    <row r="12" spans="1:15" x14ac:dyDescent="0.25">
      <c r="A12" s="7" t="s">
        <v>25</v>
      </c>
      <c r="B12" s="5">
        <v>1450.6</v>
      </c>
      <c r="C12" s="5">
        <v>1220.2</v>
      </c>
      <c r="D12" s="4">
        <v>33471</v>
      </c>
      <c r="E12" s="4">
        <v>27984</v>
      </c>
      <c r="F12" s="4">
        <f t="shared" si="3"/>
        <v>1184.8733999999999</v>
      </c>
      <c r="G12" s="4">
        <f t="shared" si="6"/>
        <v>19791.644</v>
      </c>
      <c r="H12" s="4">
        <f t="shared" si="2"/>
        <v>292.84800000000001</v>
      </c>
      <c r="I12" s="4">
        <f t="shared" si="4"/>
        <v>3685.0040000000004</v>
      </c>
      <c r="J12" s="4">
        <v>0</v>
      </c>
      <c r="K12" s="4">
        <f t="shared" si="5"/>
        <v>85.414000000000016</v>
      </c>
      <c r="L12" s="4">
        <v>3238</v>
      </c>
      <c r="M12" s="4">
        <v>39321</v>
      </c>
      <c r="N12" s="4">
        <f>F12+G12+H12+I12+K12+L12</f>
        <v>28277.783400000004</v>
      </c>
      <c r="O12" s="4">
        <f t="shared" si="1"/>
        <v>-293.78340000000389</v>
      </c>
    </row>
    <row r="13" spans="1:15" x14ac:dyDescent="0.25">
      <c r="A13" s="4" t="s">
        <v>26</v>
      </c>
      <c r="B13" s="5">
        <v>12046.3</v>
      </c>
      <c r="C13" s="5">
        <v>7499.6</v>
      </c>
      <c r="D13" s="4">
        <v>208436</v>
      </c>
      <c r="E13" s="4">
        <v>184066</v>
      </c>
      <c r="F13" s="4">
        <f t="shared" si="3"/>
        <v>7378.6344000000008</v>
      </c>
      <c r="G13" s="4">
        <f t="shared" si="6"/>
        <v>121643.512</v>
      </c>
      <c r="H13" s="4">
        <f t="shared" si="2"/>
        <v>1799.9040000000002</v>
      </c>
      <c r="I13" s="4">
        <f t="shared" si="4"/>
        <v>22648.792000000001</v>
      </c>
      <c r="J13" s="4">
        <v>7879</v>
      </c>
      <c r="K13" s="4">
        <f t="shared" si="5"/>
        <v>524.97200000000009</v>
      </c>
      <c r="L13" s="4">
        <v>24342</v>
      </c>
      <c r="M13" s="4">
        <v>77862.42</v>
      </c>
      <c r="N13" s="4">
        <f t="shared" ref="N13:N25" si="7">F13+G13+H13+I13+J13+K13+L13</f>
        <v>186216.8144</v>
      </c>
      <c r="O13" s="4">
        <f t="shared" si="1"/>
        <v>-2150.8144000000029</v>
      </c>
    </row>
    <row r="14" spans="1:15" x14ac:dyDescent="0.25">
      <c r="A14" s="4" t="s">
        <v>27</v>
      </c>
      <c r="B14" s="5">
        <v>13017.4</v>
      </c>
      <c r="C14" s="5">
        <v>11554</v>
      </c>
      <c r="D14" s="4">
        <v>219062</v>
      </c>
      <c r="E14" s="4">
        <v>197840</v>
      </c>
      <c r="F14" s="4">
        <f t="shared" si="3"/>
        <v>7754.7947999999997</v>
      </c>
      <c r="G14" s="4">
        <f t="shared" si="6"/>
        <v>187405.87999999998</v>
      </c>
      <c r="H14" s="4">
        <f t="shared" si="2"/>
        <v>2772.96</v>
      </c>
      <c r="I14" s="4">
        <f t="shared" si="4"/>
        <v>34893.08</v>
      </c>
      <c r="J14" s="4">
        <v>8292</v>
      </c>
      <c r="K14" s="4">
        <f t="shared" si="5"/>
        <v>808.78000000000009</v>
      </c>
      <c r="L14" s="4">
        <v>91511</v>
      </c>
      <c r="M14" s="4">
        <v>92607</v>
      </c>
      <c r="N14" s="4">
        <f t="shared" si="7"/>
        <v>333438.49479999999</v>
      </c>
      <c r="O14" s="4">
        <f t="shared" si="1"/>
        <v>-135598.49479999999</v>
      </c>
    </row>
    <row r="15" spans="1:15" x14ac:dyDescent="0.25">
      <c r="A15" s="4" t="s">
        <v>28</v>
      </c>
      <c r="B15" s="5">
        <v>2462.8000000000002</v>
      </c>
      <c r="C15" s="5">
        <v>1847.4</v>
      </c>
      <c r="D15" s="4">
        <v>36743</v>
      </c>
      <c r="E15" s="4">
        <v>39567</v>
      </c>
      <c r="F15" s="4">
        <f t="shared" si="3"/>
        <v>1300.7021999999999</v>
      </c>
      <c r="G15" s="4">
        <f t="shared" si="6"/>
        <v>29964.827999999998</v>
      </c>
      <c r="H15" s="4">
        <f t="shared" si="2"/>
        <v>443.37599999999998</v>
      </c>
      <c r="I15" s="4">
        <f t="shared" si="4"/>
        <v>5579.1480000000001</v>
      </c>
      <c r="J15" s="4">
        <v>4545</v>
      </c>
      <c r="K15" s="4">
        <f t="shared" si="5"/>
        <v>129.31800000000001</v>
      </c>
      <c r="L15" s="4">
        <v>5517</v>
      </c>
      <c r="M15" s="4">
        <v>18334</v>
      </c>
      <c r="N15" s="4">
        <f t="shared" si="7"/>
        <v>47479.372199999998</v>
      </c>
      <c r="O15" s="4">
        <f t="shared" si="1"/>
        <v>-7912.372199999998</v>
      </c>
    </row>
    <row r="16" spans="1:15" x14ac:dyDescent="0.25">
      <c r="A16" s="4" t="s">
        <v>29</v>
      </c>
      <c r="B16" s="5">
        <v>6861.6</v>
      </c>
      <c r="C16" s="5">
        <v>4454.3999999999996</v>
      </c>
      <c r="D16" s="4">
        <v>103638</v>
      </c>
      <c r="E16" s="4">
        <v>97554</v>
      </c>
      <c r="F16" s="4">
        <f t="shared" si="3"/>
        <v>3668.7852000000003</v>
      </c>
      <c r="G16" s="4">
        <f t="shared" si="6"/>
        <v>72250.367999999988</v>
      </c>
      <c r="H16" s="4">
        <f>4454.4*0.08*3</f>
        <v>1069.056</v>
      </c>
      <c r="I16" s="4">
        <f t="shared" si="4"/>
        <v>13452.287999999999</v>
      </c>
      <c r="J16" s="4">
        <v>3405</v>
      </c>
      <c r="K16" s="4">
        <f t="shared" si="5"/>
        <v>311.80799999999999</v>
      </c>
      <c r="L16" s="4">
        <v>18736</v>
      </c>
      <c r="M16" s="4">
        <v>95620</v>
      </c>
      <c r="N16" s="4">
        <f t="shared" si="7"/>
        <v>112893.30519999999</v>
      </c>
      <c r="O16" s="4">
        <f t="shared" si="1"/>
        <v>-15339.305199999988</v>
      </c>
    </row>
    <row r="17" spans="1:15" x14ac:dyDescent="0.25">
      <c r="A17" s="4" t="s">
        <v>30</v>
      </c>
      <c r="B17" s="5">
        <v>4882.3</v>
      </c>
      <c r="C17" s="5">
        <v>4397.5</v>
      </c>
      <c r="D17" s="4">
        <v>106109</v>
      </c>
      <c r="E17" s="4">
        <v>86153</v>
      </c>
      <c r="F17" s="4">
        <f t="shared" si="3"/>
        <v>3756.2585999999997</v>
      </c>
      <c r="G17" s="4">
        <f t="shared" si="6"/>
        <v>71327.45</v>
      </c>
      <c r="H17" s="4">
        <f t="shared" ref="H17:H30" si="8">C17*0.08*3</f>
        <v>1055.4000000000001</v>
      </c>
      <c r="I17" s="4">
        <f t="shared" si="4"/>
        <v>13280.45</v>
      </c>
      <c r="J17" s="4">
        <v>3031</v>
      </c>
      <c r="K17" s="4">
        <f t="shared" si="5"/>
        <v>307.82500000000005</v>
      </c>
      <c r="L17" s="4">
        <v>14797</v>
      </c>
      <c r="M17" s="4">
        <v>50047</v>
      </c>
      <c r="N17" s="4">
        <f t="shared" si="7"/>
        <v>107555.38359999999</v>
      </c>
      <c r="O17" s="4">
        <f t="shared" si="1"/>
        <v>-21402.383599999986</v>
      </c>
    </row>
    <row r="18" spans="1:15" x14ac:dyDescent="0.25">
      <c r="A18" s="4" t="s">
        <v>31</v>
      </c>
      <c r="B18" s="5">
        <v>7758.1</v>
      </c>
      <c r="C18" s="5">
        <v>5941.5</v>
      </c>
      <c r="D18" s="4">
        <v>111987</v>
      </c>
      <c r="E18" s="4">
        <v>93395</v>
      </c>
      <c r="F18" s="4">
        <f t="shared" si="3"/>
        <v>3964.3397999999997</v>
      </c>
      <c r="G18" s="4">
        <f t="shared" si="6"/>
        <v>96371.12999999999</v>
      </c>
      <c r="H18" s="4">
        <f t="shared" si="8"/>
        <v>1425.96</v>
      </c>
      <c r="I18" s="4">
        <f t="shared" si="4"/>
        <v>17943.330000000002</v>
      </c>
      <c r="J18" s="4">
        <v>4115</v>
      </c>
      <c r="K18" s="4">
        <f t="shared" si="5"/>
        <v>415.90500000000003</v>
      </c>
      <c r="L18" s="4">
        <v>11459</v>
      </c>
      <c r="M18" s="4">
        <v>51908</v>
      </c>
      <c r="N18" s="4">
        <f t="shared" si="7"/>
        <v>135694.6648</v>
      </c>
      <c r="O18" s="4">
        <f t="shared" si="1"/>
        <v>-42299.664799999999</v>
      </c>
    </row>
    <row r="19" spans="1:15" x14ac:dyDescent="0.25">
      <c r="A19" s="4" t="s">
        <v>32</v>
      </c>
      <c r="B19" s="5">
        <v>7947.8</v>
      </c>
      <c r="C19" s="5">
        <v>6992.62</v>
      </c>
      <c r="D19" s="4">
        <v>131791</v>
      </c>
      <c r="E19" s="4">
        <v>117415</v>
      </c>
      <c r="F19" s="4">
        <f t="shared" si="3"/>
        <v>4665.4013999999997</v>
      </c>
      <c r="G19" s="4">
        <f t="shared" si="6"/>
        <v>113420.29639999999</v>
      </c>
      <c r="H19" s="4">
        <f t="shared" si="8"/>
        <v>1678.2287999999999</v>
      </c>
      <c r="I19" s="4">
        <f t="shared" si="4"/>
        <v>21117.7124</v>
      </c>
      <c r="J19" s="4">
        <v>2745</v>
      </c>
      <c r="K19" s="4">
        <f t="shared" si="5"/>
        <v>489.48340000000002</v>
      </c>
      <c r="L19" s="4">
        <v>23491</v>
      </c>
      <c r="M19" s="4">
        <v>55487</v>
      </c>
      <c r="N19" s="4">
        <f t="shared" si="7"/>
        <v>167607.12239999999</v>
      </c>
      <c r="O19" s="4">
        <f t="shared" si="1"/>
        <v>-50192.122399999993</v>
      </c>
    </row>
    <row r="20" spans="1:15" x14ac:dyDescent="0.25">
      <c r="A20" s="4" t="s">
        <v>33</v>
      </c>
      <c r="B20" s="5">
        <v>4584.8999999999996</v>
      </c>
      <c r="C20" s="5">
        <v>3959.9</v>
      </c>
      <c r="D20" s="4">
        <v>96032</v>
      </c>
      <c r="E20" s="4">
        <v>75669</v>
      </c>
      <c r="F20" s="4">
        <f t="shared" si="3"/>
        <v>3399.5328000000004</v>
      </c>
      <c r="G20" s="4">
        <f t="shared" si="6"/>
        <v>64229.577999999994</v>
      </c>
      <c r="H20" s="4">
        <f t="shared" si="8"/>
        <v>950.37600000000009</v>
      </c>
      <c r="I20" s="4">
        <f t="shared" si="4"/>
        <v>11958.898000000001</v>
      </c>
      <c r="J20" s="4">
        <v>4274</v>
      </c>
      <c r="K20" s="4">
        <f t="shared" si="5"/>
        <v>277.19300000000004</v>
      </c>
      <c r="L20" s="4">
        <v>751</v>
      </c>
      <c r="M20" s="4">
        <v>46268</v>
      </c>
      <c r="N20" s="4">
        <f t="shared" si="7"/>
        <v>85840.577799999999</v>
      </c>
      <c r="O20" s="4">
        <f t="shared" si="1"/>
        <v>-10171.577799999999</v>
      </c>
    </row>
    <row r="21" spans="1:15" x14ac:dyDescent="0.25">
      <c r="A21" s="4" t="s">
        <v>34</v>
      </c>
      <c r="B21" s="5">
        <v>15035.3</v>
      </c>
      <c r="C21" s="5">
        <v>12064.1</v>
      </c>
      <c r="D21" s="4">
        <v>249831</v>
      </c>
      <c r="E21" s="4">
        <v>189030</v>
      </c>
      <c r="F21" s="4">
        <f t="shared" si="3"/>
        <v>8844.0174000000006</v>
      </c>
      <c r="G21" s="4">
        <f t="shared" si="6"/>
        <v>195679.70199999999</v>
      </c>
      <c r="H21" s="4">
        <f t="shared" si="8"/>
        <v>2895.384</v>
      </c>
      <c r="I21" s="4">
        <f t="shared" si="4"/>
        <v>36433.582000000002</v>
      </c>
      <c r="J21" s="4">
        <v>8722</v>
      </c>
      <c r="K21" s="4">
        <f t="shared" si="5"/>
        <v>844.48700000000008</v>
      </c>
      <c r="L21" s="4">
        <v>25820</v>
      </c>
      <c r="M21" s="4">
        <v>131981</v>
      </c>
      <c r="N21" s="4">
        <f t="shared" si="7"/>
        <v>279239.17239999998</v>
      </c>
      <c r="O21" s="4">
        <f t="shared" si="1"/>
        <v>-90209.172399999981</v>
      </c>
    </row>
    <row r="22" spans="1:15" x14ac:dyDescent="0.25">
      <c r="A22" s="4" t="s">
        <v>35</v>
      </c>
      <c r="B22" s="5">
        <v>3648.6</v>
      </c>
      <c r="C22" s="5">
        <v>3295.6</v>
      </c>
      <c r="D22" s="4">
        <v>64680</v>
      </c>
      <c r="E22" s="4">
        <v>57812</v>
      </c>
      <c r="F22" s="4">
        <f t="shared" si="3"/>
        <v>2289.672</v>
      </c>
      <c r="G22" s="4">
        <f t="shared" si="6"/>
        <v>53454.631999999998</v>
      </c>
      <c r="H22" s="4">
        <f t="shared" si="8"/>
        <v>790.94400000000007</v>
      </c>
      <c r="I22" s="4">
        <f t="shared" si="4"/>
        <v>9952.7119999999995</v>
      </c>
      <c r="J22" s="4">
        <v>3557</v>
      </c>
      <c r="K22" s="4">
        <f t="shared" si="5"/>
        <v>230.69200000000001</v>
      </c>
      <c r="L22" s="4">
        <v>290</v>
      </c>
      <c r="M22" s="4">
        <v>27716</v>
      </c>
      <c r="N22" s="4">
        <f t="shared" si="7"/>
        <v>70565.651999999987</v>
      </c>
      <c r="O22" s="4">
        <f t="shared" si="1"/>
        <v>-12753.651999999987</v>
      </c>
    </row>
    <row r="23" spans="1:15" x14ac:dyDescent="0.25">
      <c r="A23" s="4" t="s">
        <v>37</v>
      </c>
      <c r="B23" s="5">
        <v>6898</v>
      </c>
      <c r="C23" s="5">
        <v>5792.7</v>
      </c>
      <c r="D23" s="4">
        <v>109117</v>
      </c>
      <c r="E23" s="4">
        <v>89231</v>
      </c>
      <c r="F23" s="4">
        <f t="shared" si="3"/>
        <v>3862.7417999999998</v>
      </c>
      <c r="G23" s="4">
        <f t="shared" si="6"/>
        <v>93957.593999999997</v>
      </c>
      <c r="H23" s="4">
        <f t="shared" si="8"/>
        <v>1390.248</v>
      </c>
      <c r="I23" s="4">
        <f t="shared" si="4"/>
        <v>17493.953999999998</v>
      </c>
      <c r="J23" s="4">
        <v>4067</v>
      </c>
      <c r="K23" s="4">
        <f t="shared" si="5"/>
        <v>405.48900000000003</v>
      </c>
      <c r="L23" s="4">
        <v>17588</v>
      </c>
      <c r="M23" s="4">
        <v>53568</v>
      </c>
      <c r="N23" s="4">
        <f t="shared" si="7"/>
        <v>138765.02679999999</v>
      </c>
      <c r="O23" s="4">
        <f t="shared" si="1"/>
        <v>-49534.026799999992</v>
      </c>
    </row>
    <row r="24" spans="1:15" x14ac:dyDescent="0.25">
      <c r="A24" s="4" t="s">
        <v>38</v>
      </c>
      <c r="B24" s="5">
        <v>16248.1</v>
      </c>
      <c r="C24" s="5">
        <v>11264.9</v>
      </c>
      <c r="D24" s="4">
        <v>358268</v>
      </c>
      <c r="E24" s="4">
        <v>186536</v>
      </c>
      <c r="F24" s="4">
        <f t="shared" si="3"/>
        <v>12682.6872</v>
      </c>
      <c r="G24" s="4">
        <f t="shared" si="6"/>
        <v>182716.67799999999</v>
      </c>
      <c r="H24" s="4">
        <f t="shared" si="8"/>
        <v>2703.576</v>
      </c>
      <c r="I24" s="4">
        <f t="shared" si="4"/>
        <v>34019.998</v>
      </c>
      <c r="J24" s="4">
        <v>11819</v>
      </c>
      <c r="K24" s="4">
        <f t="shared" si="5"/>
        <v>788.54300000000001</v>
      </c>
      <c r="L24" s="4">
        <v>44120</v>
      </c>
      <c r="M24" s="4">
        <v>92594</v>
      </c>
      <c r="N24" s="4">
        <f t="shared" si="7"/>
        <v>288850.48219999997</v>
      </c>
      <c r="O24" s="4">
        <f t="shared" si="1"/>
        <v>-102314.48219999997</v>
      </c>
    </row>
    <row r="25" spans="1:15" x14ac:dyDescent="0.25">
      <c r="A25" s="4" t="s">
        <v>39</v>
      </c>
      <c r="B25" s="5">
        <v>8182.1</v>
      </c>
      <c r="C25" s="5">
        <v>6073.2</v>
      </c>
      <c r="D25" s="4">
        <v>172178</v>
      </c>
      <c r="E25" s="4">
        <v>142963</v>
      </c>
      <c r="F25" s="4">
        <f t="shared" si="3"/>
        <v>6095.1012000000001</v>
      </c>
      <c r="G25" s="4">
        <f t="shared" si="6"/>
        <v>98507.303999999989</v>
      </c>
      <c r="H25" s="4">
        <f t="shared" si="8"/>
        <v>1457.568</v>
      </c>
      <c r="I25" s="4">
        <f t="shared" si="4"/>
        <v>18341.063999999998</v>
      </c>
      <c r="J25" s="4">
        <v>3829</v>
      </c>
      <c r="K25" s="4">
        <f t="shared" si="5"/>
        <v>425.12400000000002</v>
      </c>
      <c r="L25" s="4">
        <v>135710</v>
      </c>
      <c r="M25" s="4">
        <v>75684</v>
      </c>
      <c r="N25" s="4">
        <f t="shared" si="7"/>
        <v>264365.16119999997</v>
      </c>
      <c r="O25" s="4">
        <f t="shared" si="1"/>
        <v>-121402.16119999997</v>
      </c>
    </row>
    <row r="26" spans="1:15" x14ac:dyDescent="0.25">
      <c r="A26" s="4" t="s">
        <v>40</v>
      </c>
      <c r="B26" s="5">
        <v>3191</v>
      </c>
      <c r="C26" s="5">
        <v>2317.3000000000002</v>
      </c>
      <c r="D26" s="4">
        <v>46647</v>
      </c>
      <c r="E26" s="4">
        <v>33020</v>
      </c>
      <c r="F26" s="4">
        <f t="shared" si="3"/>
        <v>1651.3038000000001</v>
      </c>
      <c r="G26" s="4">
        <f t="shared" si="6"/>
        <v>37586.606</v>
      </c>
      <c r="H26" s="4">
        <f t="shared" si="8"/>
        <v>556.15200000000004</v>
      </c>
      <c r="I26" s="4">
        <f t="shared" si="4"/>
        <v>6998.246000000001</v>
      </c>
      <c r="J26" s="4">
        <v>139</v>
      </c>
      <c r="K26" s="4">
        <f t="shared" si="5"/>
        <v>162.21100000000004</v>
      </c>
      <c r="L26" s="4"/>
      <c r="M26" s="4">
        <v>25479</v>
      </c>
      <c r="N26" s="4">
        <f>F26+G26+H26+I26+J26+K26</f>
        <v>47093.518800000005</v>
      </c>
      <c r="O26" s="4">
        <f t="shared" si="1"/>
        <v>-14073.518800000005</v>
      </c>
    </row>
    <row r="27" spans="1:15" x14ac:dyDescent="0.25">
      <c r="A27" s="4" t="s">
        <v>41</v>
      </c>
      <c r="B27" s="5">
        <v>17585.5</v>
      </c>
      <c r="C27" s="5">
        <v>14830</v>
      </c>
      <c r="D27" s="4">
        <v>392518</v>
      </c>
      <c r="E27" s="4">
        <v>349693</v>
      </c>
      <c r="F27" s="4">
        <f t="shared" si="3"/>
        <v>13895.137199999999</v>
      </c>
      <c r="G27" s="4">
        <f t="shared" si="6"/>
        <v>240542.59999999998</v>
      </c>
      <c r="H27" s="4">
        <f t="shared" si="8"/>
        <v>3559.2000000000003</v>
      </c>
      <c r="I27" s="4">
        <f t="shared" si="4"/>
        <v>44786.6</v>
      </c>
      <c r="J27" s="4">
        <v>5877</v>
      </c>
      <c r="K27" s="4">
        <f t="shared" si="5"/>
        <v>1038.1000000000001</v>
      </c>
      <c r="L27" s="4">
        <v>136638</v>
      </c>
      <c r="M27" s="4">
        <v>152873</v>
      </c>
      <c r="N27" s="4">
        <f>F27+G27+H27+I27+J27+K27+L27</f>
        <v>446336.63719999994</v>
      </c>
      <c r="O27" s="4">
        <f t="shared" si="1"/>
        <v>-96643.637199999939</v>
      </c>
    </row>
    <row r="28" spans="1:15" x14ac:dyDescent="0.25">
      <c r="A28" s="4" t="s">
        <v>42</v>
      </c>
      <c r="B28" s="5">
        <v>6955.8</v>
      </c>
      <c r="C28" s="5">
        <v>5988.6</v>
      </c>
      <c r="D28" s="4">
        <v>113130</v>
      </c>
      <c r="E28" s="4">
        <v>94507</v>
      </c>
      <c r="F28" s="4">
        <f t="shared" si="3"/>
        <v>4004.8020000000001</v>
      </c>
      <c r="G28" s="4">
        <f t="shared" si="6"/>
        <v>97135.092000000004</v>
      </c>
      <c r="H28" s="4">
        <f t="shared" si="8"/>
        <v>1437.2640000000001</v>
      </c>
      <c r="I28" s="4">
        <f t="shared" si="4"/>
        <v>18085.572</v>
      </c>
      <c r="J28" s="4">
        <v>3680</v>
      </c>
      <c r="K28" s="4">
        <f t="shared" si="5"/>
        <v>419.20200000000006</v>
      </c>
      <c r="L28" s="4">
        <v>6526</v>
      </c>
      <c r="M28" s="4">
        <v>59787</v>
      </c>
      <c r="N28" s="4">
        <f>F28+G28+H28+I28+J28+K28+L28</f>
        <v>131287.932</v>
      </c>
      <c r="O28" s="4">
        <f t="shared" si="1"/>
        <v>-36780.932000000001</v>
      </c>
    </row>
    <row r="29" spans="1:15" x14ac:dyDescent="0.25">
      <c r="A29" s="8" t="s">
        <v>43</v>
      </c>
      <c r="B29" s="9">
        <v>20104</v>
      </c>
      <c r="C29" s="10">
        <v>12920.9</v>
      </c>
      <c r="D29" s="4">
        <v>369795</v>
      </c>
      <c r="E29" s="4">
        <v>248687</v>
      </c>
      <c r="F29" s="4">
        <f t="shared" si="3"/>
        <v>13090.743</v>
      </c>
      <c r="G29" s="4">
        <f t="shared" si="6"/>
        <v>209576.99799999999</v>
      </c>
      <c r="H29" s="4">
        <f t="shared" si="8"/>
        <v>3101.0160000000001</v>
      </c>
      <c r="I29" s="4">
        <f t="shared" si="4"/>
        <v>39021.118000000002</v>
      </c>
      <c r="J29" s="4">
        <v>2054</v>
      </c>
      <c r="K29" s="4">
        <f t="shared" si="5"/>
        <v>904.46300000000008</v>
      </c>
      <c r="L29" s="4">
        <v>11385</v>
      </c>
      <c r="M29" s="4">
        <v>294319</v>
      </c>
      <c r="N29" s="4">
        <f>F29+G29+H29+I29+J29+K29+L29</f>
        <v>279133.33799999999</v>
      </c>
      <c r="O29" s="4">
        <f t="shared" si="1"/>
        <v>-30446.337999999989</v>
      </c>
    </row>
    <row r="30" spans="1:15" x14ac:dyDescent="0.25">
      <c r="A30" s="11" t="s">
        <v>44</v>
      </c>
      <c r="B30" s="12">
        <v>209096.3</v>
      </c>
      <c r="C30" s="11">
        <v>165688.1</v>
      </c>
      <c r="D30" s="4">
        <v>3745435</v>
      </c>
      <c r="E30" s="4">
        <v>3030206</v>
      </c>
      <c r="F30" s="4">
        <f t="shared" si="3"/>
        <v>132588.399</v>
      </c>
      <c r="G30" s="4">
        <v>2536447</v>
      </c>
      <c r="H30" s="4">
        <f t="shared" si="8"/>
        <v>39765.144</v>
      </c>
      <c r="I30" s="4">
        <v>465892</v>
      </c>
      <c r="J30" s="4">
        <v>112718</v>
      </c>
      <c r="K30" s="4">
        <v>10784</v>
      </c>
      <c r="L30" s="4">
        <v>694716</v>
      </c>
      <c r="M30" s="4">
        <v>1941337</v>
      </c>
      <c r="N30" s="4">
        <v>3992911</v>
      </c>
      <c r="O30" s="4">
        <v>-962704</v>
      </c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mergeCells count="1">
    <mergeCell ref="A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F27" sqref="F27"/>
    </sheetView>
  </sheetViews>
  <sheetFormatPr defaultRowHeight="15" x14ac:dyDescent="0.25"/>
  <cols>
    <col min="1" max="1" width="18.5703125" customWidth="1"/>
  </cols>
  <sheetData>
    <row r="1" spans="1:15" x14ac:dyDescent="0.25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72" x14ac:dyDescent="0.25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6" t="s">
        <v>12</v>
      </c>
      <c r="M2" s="16" t="s">
        <v>47</v>
      </c>
      <c r="N2" s="16" t="s">
        <v>14</v>
      </c>
      <c r="O2" s="16" t="s">
        <v>15</v>
      </c>
    </row>
    <row r="3" spans="1:15" x14ac:dyDescent="0.25">
      <c r="A3" s="4" t="s">
        <v>16</v>
      </c>
      <c r="B3" s="4">
        <v>5262.1</v>
      </c>
      <c r="C3" s="4">
        <v>4774.1000000000004</v>
      </c>
      <c r="D3" s="4">
        <v>90700</v>
      </c>
      <c r="E3" s="4">
        <v>84979</v>
      </c>
      <c r="F3" s="4">
        <v>3210.78</v>
      </c>
      <c r="G3" s="4">
        <v>72995.989000000001</v>
      </c>
      <c r="H3" s="4">
        <v>1145.7840000000001</v>
      </c>
      <c r="I3" s="4">
        <v>13803.653</v>
      </c>
      <c r="J3" s="4">
        <v>286</v>
      </c>
      <c r="K3" s="4">
        <v>525.15099999999995</v>
      </c>
      <c r="L3" s="4">
        <v>60955</v>
      </c>
      <c r="M3" s="4">
        <v>49595</v>
      </c>
      <c r="N3" s="4">
        <v>152922.35699999999</v>
      </c>
      <c r="O3" s="4">
        <v>-67943.357000000004</v>
      </c>
    </row>
    <row r="4" spans="1:15" x14ac:dyDescent="0.25">
      <c r="A4" s="4" t="s">
        <v>17</v>
      </c>
      <c r="B4" s="4">
        <v>9157.7000000000007</v>
      </c>
      <c r="C4" s="4">
        <v>7783.8</v>
      </c>
      <c r="D4" s="4">
        <v>209878</v>
      </c>
      <c r="E4" s="4">
        <v>219360</v>
      </c>
      <c r="F4" s="4">
        <v>7429.6812</v>
      </c>
      <c r="G4" s="4">
        <v>119014.302</v>
      </c>
      <c r="H4" s="4">
        <v>1868.1120000000001</v>
      </c>
      <c r="I4" s="4">
        <v>29526.254000000001</v>
      </c>
      <c r="J4" s="4">
        <v>3035</v>
      </c>
      <c r="K4" s="4">
        <v>856.21799999999996</v>
      </c>
      <c r="L4" s="4">
        <v>236476</v>
      </c>
      <c r="M4" s="4">
        <v>101981</v>
      </c>
      <c r="N4" s="4">
        <v>398205.56719999999</v>
      </c>
      <c r="O4" s="4">
        <v>-178845.56719999999</v>
      </c>
    </row>
    <row r="5" spans="1:15" x14ac:dyDescent="0.25">
      <c r="A5" s="4" t="s">
        <v>18</v>
      </c>
      <c r="B5" s="4">
        <v>3513.1</v>
      </c>
      <c r="C5" s="4">
        <v>2290</v>
      </c>
      <c r="D5" s="4">
        <v>45216</v>
      </c>
      <c r="E5" s="4">
        <v>41750</v>
      </c>
      <c r="F5" s="4">
        <v>1600.6464000000001</v>
      </c>
      <c r="G5" s="4">
        <v>35014.1</v>
      </c>
      <c r="H5" s="4">
        <v>549.6</v>
      </c>
      <c r="I5" s="4">
        <v>5335.7</v>
      </c>
      <c r="J5" s="4">
        <v>2310</v>
      </c>
      <c r="K5" s="4">
        <v>251.9</v>
      </c>
      <c r="L5" s="4">
        <v>9247</v>
      </c>
      <c r="M5" s="4">
        <v>31431</v>
      </c>
      <c r="N5" s="4">
        <v>54308.946400000001</v>
      </c>
      <c r="O5" s="4">
        <v>-12558.946400000001</v>
      </c>
    </row>
    <row r="6" spans="1:15" x14ac:dyDescent="0.25">
      <c r="A6" s="4" t="s">
        <v>20</v>
      </c>
      <c r="B6" s="4">
        <v>8685.7000000000007</v>
      </c>
      <c r="C6" s="4">
        <v>7685.3</v>
      </c>
      <c r="D6" s="4">
        <v>215382</v>
      </c>
      <c r="E6" s="4">
        <v>214776</v>
      </c>
      <c r="F6" s="4">
        <v>7624.5227999999997</v>
      </c>
      <c r="G6" s="4">
        <v>117508.23699999999</v>
      </c>
      <c r="H6" s="4">
        <v>1844.472</v>
      </c>
      <c r="I6" s="4">
        <v>22525.749</v>
      </c>
      <c r="J6" s="4">
        <v>2996</v>
      </c>
      <c r="K6" s="4">
        <v>845.38300000000004</v>
      </c>
      <c r="L6" s="4">
        <v>130712</v>
      </c>
      <c r="M6" s="4">
        <v>123355</v>
      </c>
      <c r="N6" s="4">
        <v>284056.36379999999</v>
      </c>
      <c r="O6" s="4">
        <v>-69280.363800000006</v>
      </c>
    </row>
    <row r="7" spans="1:15" x14ac:dyDescent="0.25">
      <c r="A7" s="4" t="s">
        <v>21</v>
      </c>
      <c r="B7" s="4">
        <v>5345.1</v>
      </c>
      <c r="C7" s="4">
        <v>4444.8</v>
      </c>
      <c r="D7" s="4">
        <v>84795</v>
      </c>
      <c r="E7" s="4">
        <v>75075</v>
      </c>
      <c r="F7" s="4">
        <v>3001.7429999999999</v>
      </c>
      <c r="G7" s="4">
        <v>67960.991999999998</v>
      </c>
      <c r="H7" s="4">
        <v>1066.752</v>
      </c>
      <c r="I7" s="4">
        <v>85356.384000000005</v>
      </c>
      <c r="J7" s="4">
        <v>3078</v>
      </c>
      <c r="K7" s="4">
        <v>488.928</v>
      </c>
      <c r="L7" s="4">
        <v>17566</v>
      </c>
      <c r="M7" s="4">
        <v>96898</v>
      </c>
      <c r="N7" s="4">
        <v>178518.799</v>
      </c>
      <c r="O7" s="4">
        <v>-103443.799</v>
      </c>
    </row>
    <row r="8" spans="1:15" x14ac:dyDescent="0.25">
      <c r="A8" s="4" t="s">
        <v>22</v>
      </c>
      <c r="B8" s="4">
        <v>3112.6</v>
      </c>
      <c r="C8" s="4">
        <v>1971.7</v>
      </c>
      <c r="D8" s="4">
        <v>40069</v>
      </c>
      <c r="E8" s="4">
        <v>22568</v>
      </c>
      <c r="F8" s="4">
        <v>1418.4426000000001</v>
      </c>
      <c r="G8" s="4">
        <v>30147.140100000001</v>
      </c>
      <c r="H8" s="4">
        <v>473.2056</v>
      </c>
      <c r="I8" s="4">
        <v>4594.0376999999999</v>
      </c>
      <c r="J8" s="4">
        <v>4741</v>
      </c>
      <c r="K8" s="4">
        <v>216.88589999999999</v>
      </c>
      <c r="L8" s="4">
        <v>985</v>
      </c>
      <c r="M8" s="4">
        <v>53125</v>
      </c>
      <c r="N8" s="4">
        <v>42575.711900000002</v>
      </c>
      <c r="O8" s="4">
        <v>-20007.711899999998</v>
      </c>
    </row>
    <row r="9" spans="1:15" x14ac:dyDescent="0.25">
      <c r="A9" s="4" t="s">
        <v>23</v>
      </c>
      <c r="B9" s="4"/>
      <c r="C9" s="4">
        <v>384</v>
      </c>
      <c r="D9" s="4">
        <v>5267</v>
      </c>
      <c r="E9" s="4">
        <v>4192</v>
      </c>
      <c r="F9" s="4">
        <v>186.45179999999999</v>
      </c>
      <c r="G9" s="4">
        <v>5871.36</v>
      </c>
      <c r="H9" s="4">
        <v>92.16</v>
      </c>
      <c r="I9" s="4">
        <v>894.72</v>
      </c>
      <c r="J9" s="4">
        <v>0</v>
      </c>
      <c r="K9" s="4">
        <v>42.24</v>
      </c>
      <c r="L9" s="4">
        <v>0</v>
      </c>
      <c r="M9" s="4">
        <v>3766</v>
      </c>
      <c r="N9" s="4">
        <v>7086.9318000000003</v>
      </c>
      <c r="O9" s="4">
        <v>-2894.9317999999998</v>
      </c>
    </row>
    <row r="10" spans="1:15" x14ac:dyDescent="0.25">
      <c r="A10" s="4" t="s">
        <v>24</v>
      </c>
      <c r="B10" s="4"/>
      <c r="C10" s="4">
        <v>371</v>
      </c>
      <c r="D10" s="4">
        <v>5098</v>
      </c>
      <c r="E10" s="4">
        <v>3999</v>
      </c>
      <c r="F10" s="4">
        <v>180.4692</v>
      </c>
      <c r="G10" s="4">
        <v>5672.59</v>
      </c>
      <c r="H10" s="4">
        <v>89.04</v>
      </c>
      <c r="I10" s="4">
        <v>864.43</v>
      </c>
      <c r="J10" s="4">
        <v>0</v>
      </c>
      <c r="K10" s="4">
        <v>40.81</v>
      </c>
      <c r="L10" s="4">
        <v>4753</v>
      </c>
      <c r="M10" s="4">
        <v>4875</v>
      </c>
      <c r="N10" s="4">
        <v>11600.3392</v>
      </c>
      <c r="O10" s="4">
        <v>-7601.3392000000003</v>
      </c>
    </row>
    <row r="11" spans="1:15" x14ac:dyDescent="0.25">
      <c r="A11" s="4" t="s">
        <v>25</v>
      </c>
      <c r="B11" s="4">
        <v>1450.6</v>
      </c>
      <c r="C11" s="4">
        <v>1220.2</v>
      </c>
      <c r="D11" s="4">
        <v>33471</v>
      </c>
      <c r="E11" s="4">
        <v>29648</v>
      </c>
      <c r="F11" s="4">
        <v>1184.8733999999999</v>
      </c>
      <c r="G11" s="4">
        <v>18656.858</v>
      </c>
      <c r="H11" s="4">
        <v>292.84800000000001</v>
      </c>
      <c r="I11" s="4">
        <v>2843.0659999999998</v>
      </c>
      <c r="J11" s="4">
        <v>0</v>
      </c>
      <c r="K11" s="4">
        <v>134.22200000000001</v>
      </c>
      <c r="L11" s="4">
        <v>955</v>
      </c>
      <c r="M11" s="4">
        <v>43144</v>
      </c>
      <c r="N11" s="4">
        <v>24066.867399999999</v>
      </c>
      <c r="O11" s="4">
        <v>5581.1325999999999</v>
      </c>
    </row>
    <row r="12" spans="1:15" x14ac:dyDescent="0.25">
      <c r="A12" s="4" t="s">
        <v>26</v>
      </c>
      <c r="B12" s="4">
        <v>12046.3</v>
      </c>
      <c r="C12" s="4">
        <v>7499.6</v>
      </c>
      <c r="D12" s="4">
        <v>208436</v>
      </c>
      <c r="E12" s="4">
        <v>208029</v>
      </c>
      <c r="F12" s="4">
        <v>7378.6343999999999</v>
      </c>
      <c r="G12" s="4">
        <v>114668.88400000001</v>
      </c>
      <c r="H12" s="4">
        <v>1799.904</v>
      </c>
      <c r="I12" s="4">
        <v>17474.067999999999</v>
      </c>
      <c r="J12" s="4">
        <v>7879</v>
      </c>
      <c r="K12" s="4">
        <v>824.95600000000002</v>
      </c>
      <c r="L12" s="4">
        <v>65009</v>
      </c>
      <c r="M12" s="4">
        <v>101851</v>
      </c>
      <c r="N12" s="4">
        <v>215034.44639999999</v>
      </c>
      <c r="O12" s="4">
        <v>-7005.4463999999998</v>
      </c>
    </row>
    <row r="13" spans="1:15" x14ac:dyDescent="0.25">
      <c r="A13" s="4" t="s">
        <v>27</v>
      </c>
      <c r="B13" s="4">
        <v>13017.4</v>
      </c>
      <c r="C13" s="4">
        <v>11554</v>
      </c>
      <c r="D13" s="4">
        <v>219062</v>
      </c>
      <c r="E13" s="4">
        <v>196642</v>
      </c>
      <c r="F13" s="4">
        <v>7754.7947999999997</v>
      </c>
      <c r="G13" s="4">
        <v>176660.66</v>
      </c>
      <c r="H13" s="4">
        <v>2772.96</v>
      </c>
      <c r="I13" s="4">
        <v>26920.82</v>
      </c>
      <c r="J13" s="4">
        <v>8292</v>
      </c>
      <c r="K13" s="4">
        <v>1270.94</v>
      </c>
      <c r="L13" s="4">
        <v>52147</v>
      </c>
      <c r="M13" s="4">
        <v>129661</v>
      </c>
      <c r="N13" s="4">
        <v>275819.17479999998</v>
      </c>
      <c r="O13" s="4">
        <v>-79177.174799999993</v>
      </c>
    </row>
    <row r="14" spans="1:15" x14ac:dyDescent="0.25">
      <c r="A14" s="4" t="s">
        <v>28</v>
      </c>
      <c r="B14" s="4">
        <v>2462.8000000000002</v>
      </c>
      <c r="C14" s="4">
        <v>1847.4</v>
      </c>
      <c r="D14" s="4">
        <v>36743</v>
      </c>
      <c r="E14" s="4">
        <v>34445</v>
      </c>
      <c r="F14" s="4">
        <v>1300.7021999999999</v>
      </c>
      <c r="G14" s="4">
        <v>28246.745999999999</v>
      </c>
      <c r="H14" s="4">
        <v>443.37599999999998</v>
      </c>
      <c r="I14" s="4">
        <v>4304.442</v>
      </c>
      <c r="J14" s="4">
        <v>4545</v>
      </c>
      <c r="K14" s="4">
        <v>184.74</v>
      </c>
      <c r="L14" s="4">
        <v>55723</v>
      </c>
      <c r="M14" s="4">
        <v>26966</v>
      </c>
      <c r="N14" s="4">
        <v>94748.006200000003</v>
      </c>
      <c r="O14" s="4">
        <v>-60303.006200000003</v>
      </c>
    </row>
    <row r="15" spans="1:15" x14ac:dyDescent="0.25">
      <c r="A15" s="4" t="s">
        <v>29</v>
      </c>
      <c r="B15" s="4">
        <v>6861.6</v>
      </c>
      <c r="C15" s="4">
        <v>4454.3999999999996</v>
      </c>
      <c r="D15" s="4">
        <v>87579</v>
      </c>
      <c r="E15" s="4">
        <v>79478</v>
      </c>
      <c r="F15" s="4">
        <v>3100.2966000000001</v>
      </c>
      <c r="G15" s="4">
        <v>62539.775999999998</v>
      </c>
      <c r="H15" s="4">
        <v>1069.056</v>
      </c>
      <c r="I15" s="4">
        <v>37978.752</v>
      </c>
      <c r="J15" s="4">
        <v>3405</v>
      </c>
      <c r="K15" s="4">
        <v>489.98399999999998</v>
      </c>
      <c r="L15" s="4">
        <v>45935</v>
      </c>
      <c r="M15" s="4">
        <v>41571</v>
      </c>
      <c r="N15" s="4">
        <v>154517.8646</v>
      </c>
      <c r="O15" s="4">
        <v>-75039.864600000001</v>
      </c>
    </row>
    <row r="16" spans="1:15" x14ac:dyDescent="0.25">
      <c r="A16" s="4" t="s">
        <v>30</v>
      </c>
      <c r="B16" s="4">
        <v>4882.3</v>
      </c>
      <c r="C16" s="4">
        <v>4397.5</v>
      </c>
      <c r="D16" s="4">
        <v>106106</v>
      </c>
      <c r="E16" s="4">
        <v>100362</v>
      </c>
      <c r="F16" s="4">
        <v>3756.1523999999999</v>
      </c>
      <c r="G16" s="4">
        <v>67237.774999999994</v>
      </c>
      <c r="H16" s="4">
        <v>1055.4000000000001</v>
      </c>
      <c r="I16" s="4">
        <v>13286.45</v>
      </c>
      <c r="J16" s="4">
        <v>3031</v>
      </c>
      <c r="K16" s="4">
        <v>483.72500000000002</v>
      </c>
      <c r="L16" s="4">
        <v>3208</v>
      </c>
      <c r="M16" s="4">
        <v>58743</v>
      </c>
      <c r="N16" s="4">
        <v>92058.502399999998</v>
      </c>
      <c r="O16" s="4">
        <v>8303.4976000000006</v>
      </c>
    </row>
    <row r="17" spans="1:15" x14ac:dyDescent="0.25">
      <c r="A17" s="4" t="s">
        <v>31</v>
      </c>
      <c r="B17" s="4">
        <v>7758.1</v>
      </c>
      <c r="C17" s="4">
        <v>5941.5</v>
      </c>
      <c r="D17" s="4">
        <v>129838</v>
      </c>
      <c r="E17" s="4">
        <v>100978</v>
      </c>
      <c r="F17" s="4">
        <v>4596.2651999999998</v>
      </c>
      <c r="G17" s="4">
        <v>90845.535000000003</v>
      </c>
      <c r="H17" s="4">
        <v>1425.96</v>
      </c>
      <c r="I17" s="4">
        <v>16518.695</v>
      </c>
      <c r="J17" s="4">
        <v>4115</v>
      </c>
      <c r="K17" s="4">
        <v>653.56500000000005</v>
      </c>
      <c r="L17" s="4">
        <v>69103</v>
      </c>
      <c r="M17" s="4">
        <v>90139</v>
      </c>
      <c r="N17" s="4">
        <v>187258.0202</v>
      </c>
      <c r="O17" s="4">
        <v>-86280.020199999999</v>
      </c>
    </row>
    <row r="18" spans="1:15" x14ac:dyDescent="0.25">
      <c r="A18" s="4" t="s">
        <v>32</v>
      </c>
      <c r="B18" s="4">
        <v>7947.8</v>
      </c>
      <c r="C18" s="4">
        <v>6992.6</v>
      </c>
      <c r="D18" s="4">
        <v>131791</v>
      </c>
      <c r="E18" s="4">
        <v>126852</v>
      </c>
      <c r="F18" s="4">
        <v>4665.4013999999997</v>
      </c>
      <c r="G18" s="4">
        <v>106917.15979999999</v>
      </c>
      <c r="H18" s="4">
        <v>1678.2288000000001</v>
      </c>
      <c r="I18" s="4">
        <v>16292.804599999999</v>
      </c>
      <c r="J18" s="4">
        <v>2745</v>
      </c>
      <c r="K18" s="4">
        <v>769.18820000000005</v>
      </c>
      <c r="L18" s="4">
        <v>1958</v>
      </c>
      <c r="M18" s="4">
        <v>72064</v>
      </c>
      <c r="N18" s="4">
        <v>135025.78279999999</v>
      </c>
      <c r="O18" s="4">
        <v>-8173.7828</v>
      </c>
    </row>
    <row r="19" spans="1:15" x14ac:dyDescent="0.25">
      <c r="A19" s="4" t="s">
        <v>33</v>
      </c>
      <c r="B19" s="4">
        <v>4584.8999999999996</v>
      </c>
      <c r="C19" s="4">
        <v>3959.9</v>
      </c>
      <c r="D19" s="4">
        <v>96032</v>
      </c>
      <c r="E19" s="4">
        <v>106858</v>
      </c>
      <c r="F19" s="4">
        <v>3399.5328</v>
      </c>
      <c r="G19" s="4">
        <v>60546.870999999999</v>
      </c>
      <c r="H19" s="4">
        <v>950.37599999999998</v>
      </c>
      <c r="I19" s="4">
        <v>10834.566999999999</v>
      </c>
      <c r="J19" s="4">
        <v>4274</v>
      </c>
      <c r="K19" s="4">
        <v>435.589</v>
      </c>
      <c r="L19" s="4">
        <v>4773</v>
      </c>
      <c r="M19" s="4">
        <v>65236</v>
      </c>
      <c r="N19" s="4">
        <v>85213.935800000007</v>
      </c>
      <c r="O19" s="4">
        <v>21644.064200000001</v>
      </c>
    </row>
    <row r="20" spans="1:15" x14ac:dyDescent="0.25">
      <c r="A20" s="4" t="s">
        <v>34</v>
      </c>
      <c r="B20" s="4">
        <v>15035.3</v>
      </c>
      <c r="C20" s="4">
        <v>12064.1</v>
      </c>
      <c r="D20" s="4">
        <v>249831</v>
      </c>
      <c r="E20" s="4">
        <v>265495</v>
      </c>
      <c r="F20" s="4">
        <v>8844.0174000000006</v>
      </c>
      <c r="G20" s="4">
        <v>184460.08900000001</v>
      </c>
      <c r="H20" s="4">
        <v>2895.384</v>
      </c>
      <c r="I20" s="4">
        <v>35109.353000000003</v>
      </c>
      <c r="J20" s="4">
        <v>8722</v>
      </c>
      <c r="K20" s="4">
        <v>1327.0509999999999</v>
      </c>
      <c r="L20" s="4">
        <v>23981</v>
      </c>
      <c r="M20" s="4">
        <v>152179</v>
      </c>
      <c r="N20" s="4">
        <v>265338.89439999999</v>
      </c>
      <c r="O20" s="4">
        <v>156.10560000000001</v>
      </c>
    </row>
    <row r="21" spans="1:15" x14ac:dyDescent="0.25">
      <c r="A21" s="4" t="s">
        <v>35</v>
      </c>
      <c r="B21" s="4">
        <v>3648.6</v>
      </c>
      <c r="C21" s="4">
        <v>3295.6</v>
      </c>
      <c r="D21" s="4">
        <v>64656</v>
      </c>
      <c r="E21" s="4">
        <v>58563</v>
      </c>
      <c r="F21" s="4">
        <v>2288.8224</v>
      </c>
      <c r="G21" s="4">
        <v>50389.724000000002</v>
      </c>
      <c r="H21" s="4">
        <v>790.94399999999996</v>
      </c>
      <c r="I21" s="4">
        <v>9888.7479999999996</v>
      </c>
      <c r="J21" s="4">
        <v>3557</v>
      </c>
      <c r="K21" s="4">
        <v>362.51600000000002</v>
      </c>
      <c r="L21" s="4">
        <v>2129</v>
      </c>
      <c r="M21" s="4">
        <v>36672</v>
      </c>
      <c r="N21" s="4">
        <v>69406.754400000005</v>
      </c>
      <c r="O21" s="4">
        <v>-10843.7544</v>
      </c>
    </row>
    <row r="22" spans="1:15" x14ac:dyDescent="0.25">
      <c r="A22" s="4" t="s">
        <v>37</v>
      </c>
      <c r="B22" s="4">
        <v>6898</v>
      </c>
      <c r="C22" s="4">
        <v>5792.7</v>
      </c>
      <c r="D22" s="4">
        <v>109088</v>
      </c>
      <c r="E22" s="4">
        <v>97831</v>
      </c>
      <c r="F22" s="4">
        <v>3861.7152000000001</v>
      </c>
      <c r="G22" s="4">
        <v>88570.383000000002</v>
      </c>
      <c r="H22" s="4">
        <v>1390.248</v>
      </c>
      <c r="I22" s="4">
        <v>17571.991000000002</v>
      </c>
      <c r="J22" s="4">
        <v>4067</v>
      </c>
      <c r="K22" s="4">
        <v>637.197</v>
      </c>
      <c r="L22" s="4">
        <v>32152</v>
      </c>
      <c r="M22" s="4">
        <v>77008</v>
      </c>
      <c r="N22" s="4">
        <v>148250.53419999999</v>
      </c>
      <c r="O22" s="4">
        <v>-50419.534200000002</v>
      </c>
    </row>
    <row r="23" spans="1:15" x14ac:dyDescent="0.25">
      <c r="A23" s="4" t="s">
        <v>38</v>
      </c>
      <c r="B23" s="4">
        <v>16248.1</v>
      </c>
      <c r="C23" s="4">
        <v>11264.9</v>
      </c>
      <c r="D23" s="4">
        <v>214980</v>
      </c>
      <c r="E23" s="4">
        <v>205049</v>
      </c>
      <c r="F23" s="4">
        <v>7610.2920000000004</v>
      </c>
      <c r="G23" s="4">
        <v>172240.321</v>
      </c>
      <c r="H23" s="4">
        <v>2703.576</v>
      </c>
      <c r="I23" s="4">
        <v>33325.216999999997</v>
      </c>
      <c r="J23" s="4">
        <v>11819</v>
      </c>
      <c r="K23" s="4">
        <v>1239.1389999999999</v>
      </c>
      <c r="L23" s="4">
        <v>19162</v>
      </c>
      <c r="M23" s="4">
        <v>120896</v>
      </c>
      <c r="N23" s="4">
        <v>248099.54500000001</v>
      </c>
      <c r="O23" s="4">
        <v>-43050.544999999998</v>
      </c>
    </row>
    <row r="24" spans="1:15" x14ac:dyDescent="0.25">
      <c r="A24" s="4" t="s">
        <v>39</v>
      </c>
      <c r="B24" s="4">
        <v>8182.1</v>
      </c>
      <c r="C24" s="4">
        <v>6073.2</v>
      </c>
      <c r="D24" s="4">
        <v>172117</v>
      </c>
      <c r="E24" s="4">
        <v>149189</v>
      </c>
      <c r="F24" s="4">
        <v>6092.9417999999996</v>
      </c>
      <c r="G24" s="4">
        <v>92859.228000000003</v>
      </c>
      <c r="H24" s="4">
        <v>1457.568</v>
      </c>
      <c r="I24" s="4">
        <v>14150.556</v>
      </c>
      <c r="J24" s="4">
        <v>3829</v>
      </c>
      <c r="K24" s="4">
        <v>668.05200000000002</v>
      </c>
      <c r="L24" s="4">
        <v>30036</v>
      </c>
      <c r="M24" s="4">
        <v>143528</v>
      </c>
      <c r="N24" s="4">
        <v>149093.34580000001</v>
      </c>
      <c r="O24" s="4">
        <v>95.654200000000003</v>
      </c>
    </row>
    <row r="25" spans="1:15" x14ac:dyDescent="0.25">
      <c r="A25" s="4" t="s">
        <v>40</v>
      </c>
      <c r="B25" s="4">
        <v>3191</v>
      </c>
      <c r="C25" s="4">
        <v>2317.3000000000002</v>
      </c>
      <c r="D25" s="4">
        <v>46647</v>
      </c>
      <c r="E25" s="4">
        <v>50405</v>
      </c>
      <c r="F25" s="4">
        <v>1651.3037999999999</v>
      </c>
      <c r="G25" s="4">
        <v>35431.517</v>
      </c>
      <c r="H25" s="4">
        <v>556.15200000000004</v>
      </c>
      <c r="I25" s="4">
        <v>5399.3090000000002</v>
      </c>
      <c r="J25" s="4">
        <v>139</v>
      </c>
      <c r="K25" s="4">
        <v>254.90299999999999</v>
      </c>
      <c r="L25" s="4">
        <v>16256</v>
      </c>
      <c r="M25" s="4">
        <v>30203</v>
      </c>
      <c r="N25" s="4">
        <v>59688.184800000003</v>
      </c>
      <c r="O25" s="4">
        <v>-9283.1848000000009</v>
      </c>
    </row>
    <row r="26" spans="1:15" x14ac:dyDescent="0.25">
      <c r="A26" s="4" t="s">
        <v>41</v>
      </c>
      <c r="B26" s="4">
        <v>17585.5</v>
      </c>
      <c r="C26" s="4">
        <v>14830</v>
      </c>
      <c r="D26" s="4">
        <v>392518</v>
      </c>
      <c r="E26" s="4">
        <v>379642</v>
      </c>
      <c r="F26" s="4">
        <v>13895.137199999999</v>
      </c>
      <c r="G26" s="4">
        <v>226750.7</v>
      </c>
      <c r="H26" s="4">
        <v>3559.2</v>
      </c>
      <c r="I26" s="4">
        <v>38390.9</v>
      </c>
      <c r="J26" s="4">
        <v>5877</v>
      </c>
      <c r="K26" s="4">
        <v>1631.3</v>
      </c>
      <c r="L26" s="4">
        <v>139071</v>
      </c>
      <c r="M26" s="4">
        <v>289321</v>
      </c>
      <c r="N26" s="4">
        <v>429175.23719999997</v>
      </c>
      <c r="O26" s="4">
        <v>-49533.237200000003</v>
      </c>
    </row>
    <row r="27" spans="1:15" x14ac:dyDescent="0.25">
      <c r="A27" s="4" t="s">
        <v>42</v>
      </c>
      <c r="B27" s="4">
        <v>6955.8</v>
      </c>
      <c r="C27" s="4">
        <v>5988.6</v>
      </c>
      <c r="D27" s="4">
        <v>113130</v>
      </c>
      <c r="E27" s="4">
        <v>109963</v>
      </c>
      <c r="F27" s="4">
        <v>4004.8020000000001</v>
      </c>
      <c r="G27" s="4">
        <v>91565.694000000003</v>
      </c>
      <c r="H27" s="4">
        <v>1437.2639999999999</v>
      </c>
      <c r="I27" s="4">
        <v>13953.438</v>
      </c>
      <c r="J27" s="4">
        <v>3680</v>
      </c>
      <c r="K27" s="4">
        <v>658.74599999999998</v>
      </c>
      <c r="L27" s="4">
        <v>30056</v>
      </c>
      <c r="M27" s="4">
        <v>81193</v>
      </c>
      <c r="N27" s="4">
        <v>145355.94399999999</v>
      </c>
      <c r="O27" s="4">
        <v>-35392.944000000003</v>
      </c>
    </row>
    <row r="28" spans="1:15" x14ac:dyDescent="0.25">
      <c r="A28" s="4" t="s">
        <v>43</v>
      </c>
      <c r="B28" s="4">
        <v>20104</v>
      </c>
      <c r="C28" s="4">
        <v>12920.9</v>
      </c>
      <c r="D28" s="4">
        <v>369795</v>
      </c>
      <c r="E28" s="4">
        <v>372946</v>
      </c>
      <c r="F28" s="4">
        <v>13090.743</v>
      </c>
      <c r="G28" s="4">
        <v>197560.56099999999</v>
      </c>
      <c r="H28" s="4">
        <v>3101.0160000000001</v>
      </c>
      <c r="I28" s="4">
        <v>37307.697</v>
      </c>
      <c r="J28" s="4">
        <v>2054</v>
      </c>
      <c r="K28" s="4">
        <v>1421.299</v>
      </c>
      <c r="L28" s="4">
        <v>33454</v>
      </c>
      <c r="M28" s="4">
        <v>291167</v>
      </c>
      <c r="N28" s="4">
        <v>287989.31599999999</v>
      </c>
      <c r="O28" s="4">
        <v>84956.683999999994</v>
      </c>
    </row>
    <row r="29" spans="1:15" s="18" customFormat="1" x14ac:dyDescent="0.25">
      <c r="A29" s="17" t="s">
        <v>44</v>
      </c>
      <c r="B29" s="17">
        <v>209096.3</v>
      </c>
      <c r="C29" s="17">
        <v>152119.1</v>
      </c>
      <c r="D29" s="17">
        <v>3745435</v>
      </c>
      <c r="E29" s="17">
        <v>3339074</v>
      </c>
      <c r="F29" s="17">
        <v>123129</v>
      </c>
      <c r="G29" s="17">
        <v>2320333</v>
      </c>
      <c r="H29" s="17">
        <v>36508.584000000003</v>
      </c>
      <c r="I29" s="17">
        <v>514452</v>
      </c>
      <c r="J29" s="17">
        <v>98476</v>
      </c>
      <c r="K29" s="17">
        <v>16996</v>
      </c>
      <c r="L29" s="17">
        <v>1085802</v>
      </c>
      <c r="M29" s="17">
        <v>2316568</v>
      </c>
      <c r="N29" s="17">
        <v>4195415</v>
      </c>
      <c r="O29" s="17">
        <v>-856341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G19" sqref="G19"/>
    </sheetView>
  </sheetViews>
  <sheetFormatPr defaultRowHeight="15" x14ac:dyDescent="0.25"/>
  <cols>
    <col min="1" max="1" width="19.42578125" customWidth="1"/>
  </cols>
  <sheetData>
    <row r="1" spans="1:15" x14ac:dyDescent="0.2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72" x14ac:dyDescent="0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49</v>
      </c>
      <c r="N2" s="15" t="s">
        <v>14</v>
      </c>
      <c r="O2" s="15" t="s">
        <v>15</v>
      </c>
    </row>
    <row r="3" spans="1:15" x14ac:dyDescent="0.25">
      <c r="A3" s="4" t="s">
        <v>16</v>
      </c>
      <c r="B3" s="4">
        <v>5262.1</v>
      </c>
      <c r="C3" s="4">
        <v>4774.1000000000004</v>
      </c>
      <c r="D3" s="4">
        <v>91356</v>
      </c>
      <c r="E3" s="4">
        <v>96372</v>
      </c>
      <c r="F3" s="4">
        <v>3234.0023999999999</v>
      </c>
      <c r="G3" s="4">
        <v>85169.944000000003</v>
      </c>
      <c r="H3" s="4">
        <v>1145.7840000000001</v>
      </c>
      <c r="I3" s="4">
        <v>26680.226999999999</v>
      </c>
      <c r="J3" s="4">
        <v>286</v>
      </c>
      <c r="K3" s="4">
        <v>620.63300000000004</v>
      </c>
      <c r="L3" s="4"/>
      <c r="M3" s="4">
        <v>44579</v>
      </c>
      <c r="N3" s="4">
        <v>117136.5904</v>
      </c>
      <c r="O3" s="4">
        <v>-20764.590400000001</v>
      </c>
    </row>
    <row r="4" spans="1:15" x14ac:dyDescent="0.25">
      <c r="A4" s="4" t="s">
        <v>17</v>
      </c>
      <c r="B4" s="4">
        <v>9157.7000000000007</v>
      </c>
      <c r="C4" s="4">
        <v>7783.8</v>
      </c>
      <c r="D4" s="4">
        <v>209850</v>
      </c>
      <c r="E4" s="4">
        <v>220739</v>
      </c>
      <c r="F4" s="4">
        <v>7428.69</v>
      </c>
      <c r="G4" s="4">
        <v>138862.992</v>
      </c>
      <c r="H4" s="4">
        <v>1868.1120000000001</v>
      </c>
      <c r="I4" s="4">
        <v>47573.586000000003</v>
      </c>
      <c r="J4" s="4">
        <v>3035</v>
      </c>
      <c r="K4" s="4">
        <v>1011.894</v>
      </c>
      <c r="L4" s="4">
        <v>15943</v>
      </c>
      <c r="M4" s="4">
        <v>91092.5</v>
      </c>
      <c r="N4" s="4">
        <v>215723.274</v>
      </c>
      <c r="O4" s="4">
        <v>5015.7259999999997</v>
      </c>
    </row>
    <row r="5" spans="1:15" x14ac:dyDescent="0.25">
      <c r="A5" s="4" t="s">
        <v>18</v>
      </c>
      <c r="B5" s="4">
        <v>3513.1</v>
      </c>
      <c r="C5" s="4">
        <v>2290</v>
      </c>
      <c r="D5" s="4">
        <v>45348.5</v>
      </c>
      <c r="E5" s="4">
        <v>42635</v>
      </c>
      <c r="F5" s="4">
        <v>1605.3369</v>
      </c>
      <c r="G5" s="4">
        <v>40853.599999999999</v>
      </c>
      <c r="H5" s="4">
        <v>549.6</v>
      </c>
      <c r="I5" s="4">
        <v>10236.299999999999</v>
      </c>
      <c r="J5" s="4">
        <v>2310</v>
      </c>
      <c r="K5" s="4">
        <v>297.7</v>
      </c>
      <c r="L5" s="4"/>
      <c r="M5" s="4">
        <v>34143</v>
      </c>
      <c r="N5" s="4">
        <v>55852.536899999999</v>
      </c>
      <c r="O5" s="4">
        <v>-13217.536899999999</v>
      </c>
    </row>
    <row r="6" spans="1:15" x14ac:dyDescent="0.25">
      <c r="A6" s="4" t="s">
        <v>20</v>
      </c>
      <c r="B6" s="4">
        <v>8685.7000000000007</v>
      </c>
      <c r="C6" s="4">
        <v>7685.3</v>
      </c>
      <c r="D6" s="4">
        <v>215338</v>
      </c>
      <c r="E6" s="4">
        <v>217006</v>
      </c>
      <c r="F6" s="4">
        <v>7622.9651999999996</v>
      </c>
      <c r="G6" s="4">
        <v>137105.75200000001</v>
      </c>
      <c r="H6" s="4">
        <v>1844.472</v>
      </c>
      <c r="I6" s="4">
        <v>38972.290999999997</v>
      </c>
      <c r="J6" s="4">
        <v>2996</v>
      </c>
      <c r="K6" s="4">
        <v>999.08900000000006</v>
      </c>
      <c r="L6" s="4">
        <v>6816</v>
      </c>
      <c r="M6" s="4">
        <v>121686</v>
      </c>
      <c r="N6" s="4">
        <v>196356.5692</v>
      </c>
      <c r="O6" s="4">
        <v>20649.430799999998</v>
      </c>
    </row>
    <row r="7" spans="1:15" x14ac:dyDescent="0.25">
      <c r="A7" s="4" t="s">
        <v>21</v>
      </c>
      <c r="B7" s="4">
        <v>5345.1</v>
      </c>
      <c r="C7" s="4">
        <v>4444.8</v>
      </c>
      <c r="D7" s="4">
        <v>84784</v>
      </c>
      <c r="E7" s="4">
        <v>99004</v>
      </c>
      <c r="F7" s="4">
        <v>3001.3535999999999</v>
      </c>
      <c r="G7" s="4">
        <v>79295.232000000004</v>
      </c>
      <c r="H7" s="4">
        <v>1066.752</v>
      </c>
      <c r="I7" s="4">
        <v>54868.256000000001</v>
      </c>
      <c r="J7" s="4">
        <v>3078</v>
      </c>
      <c r="K7" s="4">
        <v>577.82399999999996</v>
      </c>
      <c r="L7" s="4"/>
      <c r="M7" s="4">
        <v>82676</v>
      </c>
      <c r="N7" s="4">
        <v>141887.41759999999</v>
      </c>
      <c r="O7" s="4">
        <v>-42883.417600000001</v>
      </c>
    </row>
    <row r="8" spans="1:15" x14ac:dyDescent="0.25">
      <c r="A8" s="4" t="s">
        <v>22</v>
      </c>
      <c r="B8" s="4">
        <v>3112.6</v>
      </c>
      <c r="C8" s="4">
        <v>1971.7</v>
      </c>
      <c r="D8" s="4">
        <v>40069</v>
      </c>
      <c r="E8" s="4">
        <v>28894</v>
      </c>
      <c r="F8" s="4">
        <v>1418.4426000000001</v>
      </c>
      <c r="G8" s="4">
        <v>35174.9496</v>
      </c>
      <c r="H8" s="4">
        <v>473.2056</v>
      </c>
      <c r="I8" s="4">
        <v>8813.4542999999994</v>
      </c>
      <c r="J8" s="4">
        <v>4741</v>
      </c>
      <c r="K8" s="4">
        <v>256.31970000000001</v>
      </c>
      <c r="L8" s="4">
        <v>3629</v>
      </c>
      <c r="M8" s="4">
        <v>60101</v>
      </c>
      <c r="N8" s="4">
        <v>54506.371800000001</v>
      </c>
      <c r="O8" s="4">
        <v>-25612.371800000001</v>
      </c>
    </row>
    <row r="9" spans="1:15" x14ac:dyDescent="0.25">
      <c r="A9" s="4" t="s">
        <v>23</v>
      </c>
      <c r="B9" s="4">
        <v>491.3</v>
      </c>
      <c r="C9" s="4">
        <v>384</v>
      </c>
      <c r="D9" s="4">
        <v>5267</v>
      </c>
      <c r="E9" s="4">
        <v>6546</v>
      </c>
      <c r="F9" s="4">
        <v>186.45179999999999</v>
      </c>
      <c r="G9" s="4">
        <v>6850.56</v>
      </c>
      <c r="H9" s="4">
        <v>92.16</v>
      </c>
      <c r="I9" s="4">
        <v>1716.48</v>
      </c>
      <c r="J9" s="4">
        <v>0</v>
      </c>
      <c r="K9" s="4">
        <v>49.92</v>
      </c>
      <c r="L9" s="4"/>
      <c r="M9" s="4">
        <v>2487</v>
      </c>
      <c r="N9" s="4">
        <v>11382.5718</v>
      </c>
      <c r="O9" s="4">
        <v>-4836.5717999999997</v>
      </c>
    </row>
    <row r="10" spans="1:15" x14ac:dyDescent="0.25">
      <c r="A10" s="4" t="s">
        <v>24</v>
      </c>
      <c r="B10" s="4">
        <v>475.9</v>
      </c>
      <c r="C10" s="4">
        <v>371</v>
      </c>
      <c r="D10" s="4">
        <v>5098</v>
      </c>
      <c r="E10" s="4">
        <v>4374</v>
      </c>
      <c r="F10" s="4">
        <v>180.4692</v>
      </c>
      <c r="G10" s="4">
        <v>6618.64</v>
      </c>
      <c r="H10" s="4">
        <v>89.04</v>
      </c>
      <c r="I10" s="4">
        <v>1658.37</v>
      </c>
      <c r="J10" s="4">
        <v>0</v>
      </c>
      <c r="K10" s="4">
        <v>48.23</v>
      </c>
      <c r="L10" s="4"/>
      <c r="M10" s="4">
        <v>5599</v>
      </c>
      <c r="N10" s="4">
        <v>8594.7492000000002</v>
      </c>
      <c r="O10" s="4">
        <v>-4220.7492000000002</v>
      </c>
    </row>
    <row r="11" spans="1:15" x14ac:dyDescent="0.25">
      <c r="A11" s="4" t="s">
        <v>25</v>
      </c>
      <c r="B11" s="4">
        <v>1450.6</v>
      </c>
      <c r="C11" s="4">
        <v>1220.2</v>
      </c>
      <c r="D11" s="4">
        <v>33799</v>
      </c>
      <c r="E11" s="4">
        <v>32356</v>
      </c>
      <c r="F11" s="4">
        <v>1196.4846</v>
      </c>
      <c r="G11" s="4">
        <v>21768.367999999999</v>
      </c>
      <c r="H11" s="4">
        <v>292.84800000000001</v>
      </c>
      <c r="I11" s="4">
        <v>5454.2939999999999</v>
      </c>
      <c r="J11" s="4">
        <v>0</v>
      </c>
      <c r="K11" s="4">
        <v>158.626</v>
      </c>
      <c r="L11" s="4">
        <v>1225</v>
      </c>
      <c r="M11" s="4">
        <v>43697</v>
      </c>
      <c r="N11" s="4">
        <v>30095.620599999998</v>
      </c>
      <c r="O11" s="4">
        <v>2260.3793999999998</v>
      </c>
    </row>
    <row r="12" spans="1:15" x14ac:dyDescent="0.25">
      <c r="A12" s="4" t="s">
        <v>26</v>
      </c>
      <c r="B12" s="4">
        <v>12046.3</v>
      </c>
      <c r="C12" s="4">
        <v>7499.6</v>
      </c>
      <c r="D12" s="4">
        <v>208417</v>
      </c>
      <c r="E12" s="4">
        <v>226758</v>
      </c>
      <c r="F12" s="4">
        <v>7377.9618</v>
      </c>
      <c r="G12" s="4">
        <v>133792.864</v>
      </c>
      <c r="H12" s="4">
        <v>1799.904</v>
      </c>
      <c r="I12" s="4">
        <v>33523.212</v>
      </c>
      <c r="J12" s="4">
        <v>7879</v>
      </c>
      <c r="K12" s="4">
        <v>974.94799999999998</v>
      </c>
      <c r="L12" s="4">
        <v>49524</v>
      </c>
      <c r="M12" s="4">
        <v>83510</v>
      </c>
      <c r="N12" s="4">
        <v>234871.8898</v>
      </c>
      <c r="O12" s="4">
        <v>-8113.8897999999999</v>
      </c>
    </row>
    <row r="13" spans="1:15" x14ac:dyDescent="0.25">
      <c r="A13" s="4" t="s">
        <v>27</v>
      </c>
      <c r="B13" s="4">
        <v>13017.4</v>
      </c>
      <c r="C13" s="4">
        <v>11554</v>
      </c>
      <c r="D13" s="4">
        <v>337812</v>
      </c>
      <c r="E13" s="4">
        <v>285357</v>
      </c>
      <c r="F13" s="4">
        <v>11958.5448</v>
      </c>
      <c r="G13" s="4">
        <v>206123.36</v>
      </c>
      <c r="H13" s="4">
        <v>2772.96</v>
      </c>
      <c r="I13" s="4">
        <v>73906.38</v>
      </c>
      <c r="J13" s="4">
        <v>8292</v>
      </c>
      <c r="K13" s="4">
        <v>1502.02</v>
      </c>
      <c r="L13" s="4">
        <v>11471</v>
      </c>
      <c r="M13" s="4">
        <v>177945</v>
      </c>
      <c r="N13" s="4">
        <v>316026.2648</v>
      </c>
      <c r="O13" s="4">
        <v>-30669.264800000001</v>
      </c>
    </row>
    <row r="14" spans="1:15" x14ac:dyDescent="0.25">
      <c r="A14" s="4" t="s">
        <v>28</v>
      </c>
      <c r="B14" s="4">
        <v>2462.8000000000002</v>
      </c>
      <c r="C14" s="4">
        <v>1847.4</v>
      </c>
      <c r="D14" s="4">
        <v>36744</v>
      </c>
      <c r="E14" s="4">
        <v>37348</v>
      </c>
      <c r="F14" s="4">
        <v>1300.7375999999999</v>
      </c>
      <c r="G14" s="4">
        <v>32957.616000000002</v>
      </c>
      <c r="H14" s="4">
        <v>443.37599999999998</v>
      </c>
      <c r="I14" s="4">
        <v>8257.8780000000006</v>
      </c>
      <c r="J14" s="4">
        <v>4545</v>
      </c>
      <c r="K14" s="4">
        <v>240.16200000000001</v>
      </c>
      <c r="L14" s="4">
        <v>20357</v>
      </c>
      <c r="M14" s="4">
        <v>26362</v>
      </c>
      <c r="N14" s="4">
        <v>68101.7696</v>
      </c>
      <c r="O14" s="4">
        <v>-30753.7696</v>
      </c>
    </row>
    <row r="15" spans="1:15" x14ac:dyDescent="0.25">
      <c r="A15" s="4" t="s">
        <v>29</v>
      </c>
      <c r="B15" s="4">
        <v>6861.6</v>
      </c>
      <c r="C15" s="4">
        <v>4454.3999999999996</v>
      </c>
      <c r="D15" s="4">
        <v>85579</v>
      </c>
      <c r="E15" s="4">
        <v>80535</v>
      </c>
      <c r="F15" s="4">
        <v>3029.4965999999999</v>
      </c>
      <c r="G15" s="4">
        <v>79466.495999999999</v>
      </c>
      <c r="H15" s="4">
        <v>1069.056</v>
      </c>
      <c r="I15" s="4">
        <v>47511.167999999998</v>
      </c>
      <c r="J15" s="4">
        <v>3405</v>
      </c>
      <c r="K15" s="4">
        <v>579.072</v>
      </c>
      <c r="L15" s="4">
        <v>2286</v>
      </c>
      <c r="M15" s="4">
        <v>91615</v>
      </c>
      <c r="N15" s="4">
        <v>137346.2886</v>
      </c>
      <c r="O15" s="4">
        <v>-56811.2886</v>
      </c>
    </row>
    <row r="16" spans="1:15" x14ac:dyDescent="0.25">
      <c r="A16" s="4" t="s">
        <v>30</v>
      </c>
      <c r="B16" s="4">
        <v>4882.3</v>
      </c>
      <c r="C16" s="4">
        <v>4397.5</v>
      </c>
      <c r="D16" s="4">
        <v>106104</v>
      </c>
      <c r="E16" s="4">
        <v>117603</v>
      </c>
      <c r="F16" s="4">
        <v>3756.0816</v>
      </c>
      <c r="G16" s="4">
        <v>78451.399999999994</v>
      </c>
      <c r="H16" s="4">
        <v>1055.4000000000001</v>
      </c>
      <c r="I16" s="4">
        <v>28157.825000000001</v>
      </c>
      <c r="J16" s="4">
        <v>3031</v>
      </c>
      <c r="K16" s="4">
        <v>571.67499999999995</v>
      </c>
      <c r="L16" s="4">
        <v>45659</v>
      </c>
      <c r="M16" s="4">
        <v>87647</v>
      </c>
      <c r="N16" s="4">
        <v>160682.38159999999</v>
      </c>
      <c r="O16" s="4">
        <v>-43079.381600000001</v>
      </c>
    </row>
    <row r="17" spans="1:15" x14ac:dyDescent="0.25">
      <c r="A17" s="4" t="s">
        <v>31</v>
      </c>
      <c r="B17" s="4">
        <v>7758.1</v>
      </c>
      <c r="C17" s="4">
        <v>5941.5</v>
      </c>
      <c r="D17" s="4">
        <v>165007</v>
      </c>
      <c r="E17" s="4">
        <v>157040</v>
      </c>
      <c r="F17" s="4">
        <v>5841.2478000000001</v>
      </c>
      <c r="G17" s="4">
        <v>105996.36</v>
      </c>
      <c r="H17" s="4">
        <v>1425.96</v>
      </c>
      <c r="I17" s="4">
        <v>26558.505000000001</v>
      </c>
      <c r="J17" s="4">
        <v>4115</v>
      </c>
      <c r="K17" s="4">
        <v>772.39499999999998</v>
      </c>
      <c r="L17" s="4">
        <v>39943</v>
      </c>
      <c r="M17" s="4">
        <v>96656</v>
      </c>
      <c r="N17" s="4">
        <v>184652.46780000001</v>
      </c>
      <c r="O17" s="4">
        <v>-27612.467799999999</v>
      </c>
    </row>
    <row r="18" spans="1:15" x14ac:dyDescent="0.25">
      <c r="A18" s="4" t="s">
        <v>32</v>
      </c>
      <c r="B18" s="4">
        <v>7947.8</v>
      </c>
      <c r="C18" s="4">
        <v>6992.6</v>
      </c>
      <c r="D18" s="4">
        <v>131791.5</v>
      </c>
      <c r="E18" s="4">
        <v>128008</v>
      </c>
      <c r="F18" s="4">
        <v>4665.4191000000001</v>
      </c>
      <c r="G18" s="4">
        <v>124748.34080000001</v>
      </c>
      <c r="H18" s="4">
        <v>1678.2288000000001</v>
      </c>
      <c r="I18" s="4">
        <v>31257.011399999999</v>
      </c>
      <c r="J18" s="4">
        <v>2745</v>
      </c>
      <c r="K18" s="4">
        <v>909.04060000000004</v>
      </c>
      <c r="L18" s="4">
        <v>48524</v>
      </c>
      <c r="M18" s="4">
        <v>75848</v>
      </c>
      <c r="N18" s="4">
        <v>214527.04070000001</v>
      </c>
      <c r="O18" s="4">
        <v>-86519.040699999998</v>
      </c>
    </row>
    <row r="19" spans="1:15" x14ac:dyDescent="0.25">
      <c r="A19" s="4" t="s">
        <v>33</v>
      </c>
      <c r="B19" s="4">
        <v>4584.8999999999996</v>
      </c>
      <c r="C19" s="4">
        <v>3959.9</v>
      </c>
      <c r="D19" s="4">
        <v>96045</v>
      </c>
      <c r="E19" s="4">
        <v>93923</v>
      </c>
      <c r="F19" s="4">
        <v>3399.9929999999999</v>
      </c>
      <c r="G19" s="4">
        <v>70644.615999999995</v>
      </c>
      <c r="H19" s="4">
        <v>950.37599999999998</v>
      </c>
      <c r="I19" s="4">
        <v>19308.753000000001</v>
      </c>
      <c r="J19" s="4">
        <v>4274</v>
      </c>
      <c r="K19" s="4">
        <v>514.78700000000003</v>
      </c>
      <c r="L19" s="4">
        <v>26967</v>
      </c>
      <c r="M19" s="4">
        <v>67359</v>
      </c>
      <c r="N19" s="4">
        <v>126059.52499999999</v>
      </c>
      <c r="O19" s="4">
        <v>-32136.525000000001</v>
      </c>
    </row>
    <row r="20" spans="1:15" x14ac:dyDescent="0.25">
      <c r="A20" s="4" t="s">
        <v>34</v>
      </c>
      <c r="B20" s="4">
        <v>14017.4</v>
      </c>
      <c r="C20" s="4">
        <v>13412.9</v>
      </c>
      <c r="D20" s="4">
        <v>248994</v>
      </c>
      <c r="E20" s="4">
        <v>255189</v>
      </c>
      <c r="F20" s="4">
        <v>8814.3876</v>
      </c>
      <c r="G20" s="4">
        <v>239286.136</v>
      </c>
      <c r="H20" s="4">
        <v>3219.096</v>
      </c>
      <c r="I20" s="4">
        <v>75819.663</v>
      </c>
      <c r="J20" s="4">
        <v>8722</v>
      </c>
      <c r="K20" s="4">
        <v>1743.6769999999999</v>
      </c>
      <c r="L20" s="4">
        <v>34076</v>
      </c>
      <c r="M20" s="4">
        <v>145438</v>
      </c>
      <c r="N20" s="4">
        <v>371680.9596</v>
      </c>
      <c r="O20" s="4">
        <v>-116491.9596</v>
      </c>
    </row>
    <row r="21" spans="1:15" x14ac:dyDescent="0.25">
      <c r="A21" s="4" t="s">
        <v>35</v>
      </c>
      <c r="B21" s="4">
        <v>3648.6</v>
      </c>
      <c r="C21" s="4">
        <v>3295.6</v>
      </c>
      <c r="D21" s="4">
        <v>21552</v>
      </c>
      <c r="E21" s="4">
        <v>24115</v>
      </c>
      <c r="F21" s="4">
        <v>762.94079999999997</v>
      </c>
      <c r="G21" s="4">
        <v>58793.504000000001</v>
      </c>
      <c r="H21" s="4">
        <v>790.94399999999996</v>
      </c>
      <c r="I21" s="4">
        <v>16941.331999999999</v>
      </c>
      <c r="J21" s="4">
        <v>3557</v>
      </c>
      <c r="K21" s="4">
        <v>428.428</v>
      </c>
      <c r="L21" s="4">
        <v>123151</v>
      </c>
      <c r="M21" s="4">
        <v>47719</v>
      </c>
      <c r="N21" s="4">
        <v>204425.1488</v>
      </c>
      <c r="O21" s="4">
        <v>-180310.1488</v>
      </c>
    </row>
    <row r="22" spans="1:15" x14ac:dyDescent="0.25">
      <c r="A22" s="4" t="s">
        <v>37</v>
      </c>
      <c r="B22" s="4">
        <v>6898</v>
      </c>
      <c r="C22" s="4">
        <v>5792.7</v>
      </c>
      <c r="D22" s="4">
        <v>109032</v>
      </c>
      <c r="E22" s="4">
        <v>128812</v>
      </c>
      <c r="F22" s="4">
        <v>3859.7328000000002</v>
      </c>
      <c r="G22" s="4">
        <v>103341.768</v>
      </c>
      <c r="H22" s="4">
        <v>1390.248</v>
      </c>
      <c r="I22" s="4">
        <v>29968.368999999999</v>
      </c>
      <c r="J22" s="4">
        <v>4067</v>
      </c>
      <c r="K22" s="4">
        <v>753.05100000000004</v>
      </c>
      <c r="L22" s="4">
        <v>3957</v>
      </c>
      <c r="M22" s="4">
        <v>57229</v>
      </c>
      <c r="N22" s="4">
        <v>147337.16880000001</v>
      </c>
      <c r="O22" s="4">
        <v>-18525.168799999999</v>
      </c>
    </row>
    <row r="23" spans="1:15" x14ac:dyDescent="0.25">
      <c r="A23" s="4" t="s">
        <v>38</v>
      </c>
      <c r="B23" s="4">
        <v>16248.1</v>
      </c>
      <c r="C23" s="4">
        <v>11264.9</v>
      </c>
      <c r="D23" s="4">
        <v>214933</v>
      </c>
      <c r="E23" s="4">
        <v>213197</v>
      </c>
      <c r="F23" s="4">
        <v>7608.6282000000001</v>
      </c>
      <c r="G23" s="4">
        <v>200965.81599999999</v>
      </c>
      <c r="H23" s="4">
        <v>2703.576</v>
      </c>
      <c r="I23" s="4">
        <v>57432.103000000003</v>
      </c>
      <c r="J23" s="4">
        <v>11819</v>
      </c>
      <c r="K23" s="4">
        <v>1464.4369999999999</v>
      </c>
      <c r="L23" s="4">
        <v>2515</v>
      </c>
      <c r="M23" s="4">
        <v>122755</v>
      </c>
      <c r="N23" s="4">
        <v>284508.56020000001</v>
      </c>
      <c r="O23" s="4">
        <v>-71311.560200000007</v>
      </c>
    </row>
    <row r="24" spans="1:15" x14ac:dyDescent="0.25">
      <c r="A24" s="4" t="s">
        <v>39</v>
      </c>
      <c r="B24" s="4">
        <v>8182.1</v>
      </c>
      <c r="C24" s="4">
        <v>6073.2</v>
      </c>
      <c r="D24" s="4">
        <v>172072</v>
      </c>
      <c r="E24" s="4">
        <v>197497</v>
      </c>
      <c r="F24" s="4">
        <v>6091.3487999999998</v>
      </c>
      <c r="G24" s="4">
        <v>108345.88800000001</v>
      </c>
      <c r="H24" s="4">
        <v>1457.568</v>
      </c>
      <c r="I24" s="4">
        <v>27147.204000000002</v>
      </c>
      <c r="J24" s="4">
        <v>3829</v>
      </c>
      <c r="K24" s="4">
        <v>789.51599999999996</v>
      </c>
      <c r="L24" s="4">
        <v>11212</v>
      </c>
      <c r="M24" s="4">
        <v>115912</v>
      </c>
      <c r="N24" s="4">
        <v>158872.52480000001</v>
      </c>
      <c r="O24" s="4">
        <v>38624.475200000001</v>
      </c>
    </row>
    <row r="25" spans="1:15" x14ac:dyDescent="0.25">
      <c r="A25" s="4" t="s">
        <v>40</v>
      </c>
      <c r="B25" s="4">
        <v>3191</v>
      </c>
      <c r="C25" s="4">
        <v>2317.3000000000002</v>
      </c>
      <c r="D25" s="4">
        <v>46647</v>
      </c>
      <c r="E25" s="4">
        <v>44463.5</v>
      </c>
      <c r="F25" s="4">
        <v>1651.3037999999999</v>
      </c>
      <c r="G25" s="4">
        <v>41340.631999999998</v>
      </c>
      <c r="H25" s="4">
        <v>556.15200000000004</v>
      </c>
      <c r="I25" s="4">
        <v>10358.331</v>
      </c>
      <c r="J25" s="4">
        <v>139</v>
      </c>
      <c r="K25" s="4">
        <v>301.24900000000002</v>
      </c>
      <c r="L25" s="4">
        <v>2720</v>
      </c>
      <c r="M25" s="4">
        <v>32386</v>
      </c>
      <c r="N25" s="4">
        <v>57066.667800000003</v>
      </c>
      <c r="O25" s="4">
        <v>-12603.167799999999</v>
      </c>
    </row>
    <row r="26" spans="1:15" x14ac:dyDescent="0.25">
      <c r="A26" s="4" t="s">
        <v>41</v>
      </c>
      <c r="B26" s="4">
        <v>17585.5</v>
      </c>
      <c r="C26" s="4">
        <v>14830</v>
      </c>
      <c r="D26" s="4">
        <v>396793</v>
      </c>
      <c r="E26" s="4">
        <v>381225</v>
      </c>
      <c r="F26" s="4">
        <v>14046.4722</v>
      </c>
      <c r="G26" s="4">
        <v>264567.2</v>
      </c>
      <c r="H26" s="4">
        <v>3559.2</v>
      </c>
      <c r="I26" s="4">
        <v>66290.100000000006</v>
      </c>
      <c r="J26" s="4">
        <v>5877</v>
      </c>
      <c r="K26" s="4">
        <v>1927.9</v>
      </c>
      <c r="L26" s="4">
        <v>35358</v>
      </c>
      <c r="M26" s="4">
        <v>304812</v>
      </c>
      <c r="N26" s="4">
        <v>391625.87219999998</v>
      </c>
      <c r="O26" s="4">
        <v>-10400.8722</v>
      </c>
    </row>
    <row r="27" spans="1:15" x14ac:dyDescent="0.25">
      <c r="A27" s="4" t="s">
        <v>42</v>
      </c>
      <c r="B27" s="4">
        <v>6955.8</v>
      </c>
      <c r="C27" s="4">
        <v>5988.6</v>
      </c>
      <c r="D27" s="4">
        <v>113130</v>
      </c>
      <c r="E27" s="4">
        <v>103892</v>
      </c>
      <c r="F27" s="4">
        <v>4004.8020000000001</v>
      </c>
      <c r="G27" s="4">
        <v>106836.624</v>
      </c>
      <c r="H27" s="4">
        <v>1437.2639999999999</v>
      </c>
      <c r="I27" s="4">
        <v>26769.042000000001</v>
      </c>
      <c r="J27" s="4">
        <v>3680</v>
      </c>
      <c r="K27" s="4">
        <v>778.51800000000003</v>
      </c>
      <c r="L27" s="4">
        <v>1029</v>
      </c>
      <c r="M27" s="4">
        <v>90432</v>
      </c>
      <c r="N27" s="4">
        <v>144535.25</v>
      </c>
      <c r="O27" s="4">
        <v>-40643.25</v>
      </c>
    </row>
    <row r="28" spans="1:15" x14ac:dyDescent="0.25">
      <c r="A28" s="4" t="s">
        <v>43</v>
      </c>
      <c r="B28" s="4">
        <v>20104</v>
      </c>
      <c r="C28" s="4">
        <v>12920.9</v>
      </c>
      <c r="D28" s="4">
        <v>369795.3</v>
      </c>
      <c r="E28" s="4">
        <v>411560</v>
      </c>
      <c r="F28" s="4">
        <v>13090.75362</v>
      </c>
      <c r="G28" s="4">
        <v>230508.856</v>
      </c>
      <c r="H28" s="4">
        <v>3101.0160000000001</v>
      </c>
      <c r="I28" s="4">
        <v>57756.423000000003</v>
      </c>
      <c r="J28" s="4">
        <v>2054</v>
      </c>
      <c r="K28" s="4">
        <v>1679.7170000000001</v>
      </c>
      <c r="L28" s="4">
        <v>3507</v>
      </c>
      <c r="M28" s="4">
        <v>249402</v>
      </c>
      <c r="N28" s="4">
        <v>311697.76559999998</v>
      </c>
      <c r="O28" s="4">
        <v>99862.234379999994</v>
      </c>
    </row>
    <row r="29" spans="1:15" s="18" customFormat="1" x14ac:dyDescent="0.25">
      <c r="A29" s="17" t="s">
        <v>44</v>
      </c>
      <c r="B29" s="17">
        <v>193885.8</v>
      </c>
      <c r="C29" s="17">
        <v>153467.9</v>
      </c>
      <c r="D29" s="17">
        <v>3591357</v>
      </c>
      <c r="E29" s="17">
        <v>3634449</v>
      </c>
      <c r="F29" s="17">
        <v>127134</v>
      </c>
      <c r="G29" s="17">
        <v>2738153</v>
      </c>
      <c r="H29" s="17">
        <v>36832.296000000002</v>
      </c>
      <c r="I29" s="17">
        <v>832937</v>
      </c>
      <c r="J29" s="17">
        <v>98476</v>
      </c>
      <c r="K29" s="17">
        <v>19951</v>
      </c>
      <c r="L29" s="17">
        <v>489869</v>
      </c>
      <c r="M29" s="17">
        <v>2359087.5</v>
      </c>
      <c r="N29" s="17">
        <v>4345553</v>
      </c>
      <c r="O29" s="17">
        <v>-711105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</vt:lpstr>
      <vt:lpstr>3 квартал</vt:lpstr>
      <vt:lpstr>4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2016-03-21T09:45:38Z</dcterms:modified>
</cp:coreProperties>
</file>